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U002261\Desktop\Research\Planilhas\"/>
    </mc:Choice>
  </mc:AlternateContent>
  <xr:revisionPtr revIDLastSave="0" documentId="13_ncr:1_{1D95BA9F-F032-4E47-95F7-D3FD7CDEDC6F}" xr6:coauthVersionLast="47" xr6:coauthVersionMax="47" xr10:uidLastSave="{00000000-0000-0000-0000-000000000000}"/>
  <bookViews>
    <workbookView xWindow="-110" yWindow="-110" windowWidth="19420" windowHeight="10420" xr2:uid="{E5BC1A71-381B-4F49-AC83-20F82884EDD6}"/>
  </bookViews>
  <sheets>
    <sheet name="Input" sheetId="5" r:id="rId1"/>
    <sheet name="Compra" sheetId="6" r:id="rId2"/>
    <sheet name="Aluguel" sheetId="8" r:id="rId3"/>
    <sheet name="Financiamento PRICE" sheetId="7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5" l="1"/>
  <c r="D17" i="5"/>
  <c r="I4" i="7"/>
  <c r="B14" i="6"/>
  <c r="C4" i="6" l="1"/>
  <c r="I1" i="6"/>
  <c r="D39" i="8"/>
  <c r="C5" i="6"/>
  <c r="B3" i="6"/>
  <c r="I9" i="8"/>
  <c r="I11" i="8"/>
  <c r="J11" i="8" s="1"/>
  <c r="I12" i="8"/>
  <c r="I2" i="8"/>
  <c r="D12" i="8" s="1"/>
  <c r="E5" i="7"/>
  <c r="I6" i="7"/>
  <c r="I8" i="7" s="1"/>
  <c r="I5" i="7"/>
  <c r="I7" i="7" l="1"/>
  <c r="D5" i="8"/>
  <c r="D7" i="8"/>
  <c r="D13" i="8"/>
  <c r="C6" i="7"/>
  <c r="D14" i="8"/>
  <c r="D6" i="8"/>
  <c r="D4" i="6"/>
  <c r="E4" i="6" s="1"/>
  <c r="D5" i="6"/>
  <c r="E5" i="6" s="1"/>
  <c r="D4" i="8"/>
  <c r="D8" i="8"/>
  <c r="D9" i="8"/>
  <c r="J2" i="8"/>
  <c r="D10" i="8"/>
  <c r="D11" i="8"/>
  <c r="D3" i="8"/>
  <c r="I3" i="8"/>
  <c r="I25" i="7"/>
  <c r="I9" i="7"/>
  <c r="I12" i="7" s="1"/>
  <c r="K2" i="8" l="1"/>
  <c r="J3" i="8"/>
  <c r="I4" i="8"/>
  <c r="J4" i="8" s="1"/>
  <c r="I10" i="7"/>
  <c r="I13" i="7" s="1"/>
  <c r="K4" i="8" l="1"/>
  <c r="K3" i="8"/>
  <c r="D6" i="7"/>
  <c r="B6" i="7" l="1"/>
  <c r="E6" i="7" s="1"/>
  <c r="A6" i="7" l="1"/>
  <c r="D7" i="7" s="1"/>
  <c r="C7" i="7" l="1"/>
  <c r="E7" i="7" s="1"/>
  <c r="B7" i="7" l="1"/>
  <c r="A7" i="7" s="1"/>
  <c r="D8" i="7" s="1"/>
  <c r="C8" i="7" l="1"/>
  <c r="E8" i="7" s="1"/>
  <c r="B8" i="7" l="1"/>
  <c r="A8" i="7" s="1"/>
  <c r="D9" i="7" s="1"/>
  <c r="C9" i="7" l="1"/>
  <c r="B9" i="7" s="1"/>
  <c r="A9" i="7" s="1"/>
  <c r="D10" i="7" s="1"/>
  <c r="E9" i="7" l="1"/>
  <c r="C10" i="7" s="1"/>
  <c r="B10" i="7" s="1"/>
  <c r="A10" i="7" s="1"/>
  <c r="E10" i="7" l="1"/>
  <c r="C11" i="7" s="1"/>
  <c r="D11" i="7"/>
  <c r="B11" i="7" l="1"/>
  <c r="A11" i="7" s="1"/>
  <c r="D12" i="7" s="1"/>
  <c r="E11" i="7"/>
  <c r="C12" i="7" l="1"/>
  <c r="B12" i="7" s="1"/>
  <c r="A12" i="7" s="1"/>
  <c r="D13" i="7" s="1"/>
  <c r="E12" i="7" l="1"/>
  <c r="C13" i="7" s="1"/>
  <c r="B13" i="7" s="1"/>
  <c r="A13" i="7" s="1"/>
  <c r="E13" i="7" l="1"/>
  <c r="C14" i="7" s="1"/>
  <c r="D14" i="7"/>
  <c r="E14" i="7" l="1"/>
  <c r="B14" i="7"/>
  <c r="A14" i="7" s="1"/>
  <c r="C15" i="7" l="1"/>
  <c r="D15" i="7"/>
  <c r="E15" i="7" l="1"/>
  <c r="B15" i="7"/>
  <c r="A15" i="7" s="1"/>
  <c r="D16" i="7" s="1"/>
  <c r="C16" i="7" l="1"/>
  <c r="E16" i="7" s="1"/>
  <c r="B16" i="7" l="1"/>
  <c r="A16" i="7" s="1"/>
  <c r="D17" i="7" l="1"/>
  <c r="C15" i="6" s="1"/>
  <c r="C17" i="7"/>
  <c r="I22" i="7" l="1"/>
  <c r="B17" i="7"/>
  <c r="A17" i="7" s="1"/>
  <c r="D18" i="7" s="1"/>
  <c r="E17" i="7"/>
  <c r="C18" i="7" l="1"/>
  <c r="E18" i="7" s="1"/>
  <c r="B18" i="7" l="1"/>
  <c r="A18" i="7" s="1"/>
  <c r="C19" i="7" s="1"/>
  <c r="D19" i="7" l="1"/>
  <c r="B19" i="7" l="1"/>
  <c r="A19" i="7" s="1"/>
  <c r="D20" i="7" s="1"/>
  <c r="E19" i="7"/>
  <c r="C20" i="7" l="1"/>
  <c r="E20" i="7" s="1"/>
  <c r="B20" i="7" l="1"/>
  <c r="A20" i="7" s="1"/>
  <c r="D21" i="7" s="1"/>
  <c r="C21" i="7" l="1"/>
  <c r="B21" i="7" s="1"/>
  <c r="A21" i="7" s="1"/>
  <c r="D22" i="7" s="1"/>
  <c r="E21" i="7" l="1"/>
  <c r="C22" i="7" s="1"/>
  <c r="B22" i="7" s="1"/>
  <c r="A22" i="7" s="1"/>
  <c r="D23" i="7" s="1"/>
  <c r="E22" i="7" l="1"/>
  <c r="C23" i="7" s="1"/>
  <c r="B23" i="7" s="1"/>
  <c r="A23" i="7" s="1"/>
  <c r="D24" i="7" s="1"/>
  <c r="E23" i="7" l="1"/>
  <c r="C24" i="7" s="1"/>
  <c r="B24" i="7" s="1"/>
  <c r="A24" i="7" s="1"/>
  <c r="D25" i="7" s="1"/>
  <c r="E24" i="7" l="1"/>
  <c r="C25" i="7" s="1"/>
  <c r="B25" i="7" s="1"/>
  <c r="A25" i="7" s="1"/>
  <c r="D26" i="7" s="1"/>
  <c r="E25" i="7" l="1"/>
  <c r="C26" i="7" s="1"/>
  <c r="E26" i="7" s="1"/>
  <c r="B26" i="7" l="1"/>
  <c r="A26" i="7" s="1"/>
  <c r="C27" i="7" s="1"/>
  <c r="D27" i="7" l="1"/>
  <c r="B27" i="7" s="1"/>
  <c r="A27" i="7" s="1"/>
  <c r="D28" i="7" s="1"/>
  <c r="E27" i="7" l="1"/>
  <c r="C28" i="7" s="1"/>
  <c r="B28" i="7" s="1"/>
  <c r="A28" i="7" s="1"/>
  <c r="D29" i="7" s="1"/>
  <c r="I23" i="7" l="1"/>
  <c r="D15" i="6"/>
  <c r="E28" i="7"/>
  <c r="C29" i="7" s="1"/>
  <c r="B29" i="7" s="1"/>
  <c r="A29" i="7" s="1"/>
  <c r="D30" i="7" s="1"/>
  <c r="E29" i="7" l="1"/>
  <c r="C30" i="7" s="1"/>
  <c r="B30" i="7" s="1"/>
  <c r="A30" i="7" s="1"/>
  <c r="D31" i="7" s="1"/>
  <c r="E30" i="7" l="1"/>
  <c r="C31" i="7" s="1"/>
  <c r="B31" i="7" s="1"/>
  <c r="A31" i="7" s="1"/>
  <c r="E31" i="7" l="1"/>
  <c r="C32" i="7" s="1"/>
  <c r="D32" i="7"/>
  <c r="E32" i="7" l="1"/>
  <c r="B32" i="7"/>
  <c r="A32" i="7" s="1"/>
  <c r="D33" i="7" s="1"/>
  <c r="C33" i="7" l="1"/>
  <c r="E33" i="7" s="1"/>
  <c r="B33" i="7" l="1"/>
  <c r="A33" i="7" s="1"/>
  <c r="D34" i="7" s="1"/>
  <c r="C34" i="7" l="1"/>
  <c r="B34" i="7" s="1"/>
  <c r="A34" i="7" s="1"/>
  <c r="E34" i="7" l="1"/>
  <c r="C35" i="7" s="1"/>
  <c r="D35" i="7"/>
  <c r="E35" i="7" l="1"/>
  <c r="B35" i="7"/>
  <c r="A35" i="7" s="1"/>
  <c r="D36" i="7" s="1"/>
  <c r="C36" i="7" l="1"/>
  <c r="B36" i="7" s="1"/>
  <c r="A36" i="7" s="1"/>
  <c r="D37" i="7" s="1"/>
  <c r="E36" i="7" l="1"/>
  <c r="C37" i="7" s="1"/>
  <c r="B37" i="7" s="1"/>
  <c r="A37" i="7" s="1"/>
  <c r="D38" i="7" s="1"/>
  <c r="E37" i="7" l="1"/>
  <c r="C38" i="7" s="1"/>
  <c r="B38" i="7" s="1"/>
  <c r="A38" i="7" s="1"/>
  <c r="D39" i="7" l="1"/>
  <c r="E38" i="7"/>
  <c r="C39" i="7" l="1"/>
  <c r="B39" i="7" s="1"/>
  <c r="A39" i="7" s="1"/>
  <c r="D40" i="7" l="1"/>
  <c r="E39" i="7"/>
  <c r="C40" i="7" s="1"/>
  <c r="B40" i="7" l="1"/>
  <c r="A40" i="7" s="1"/>
  <c r="D41" i="7" s="1"/>
  <c r="E40" i="7"/>
  <c r="I24" i="7" l="1"/>
  <c r="E15" i="6"/>
  <c r="C41" i="7"/>
  <c r="B41" i="7" s="1"/>
  <c r="A41" i="7" s="1"/>
  <c r="D42" i="7" l="1"/>
  <c r="E41" i="7"/>
  <c r="C42" i="7" s="1"/>
  <c r="B42" i="7" s="1"/>
  <c r="A42" i="7" s="1"/>
  <c r="C43" i="7" s="1"/>
  <c r="E42" i="7" l="1"/>
  <c r="D43" i="7"/>
  <c r="B43" i="7" s="1"/>
  <c r="A43" i="7" s="1"/>
  <c r="C44" i="7" s="1"/>
  <c r="E43" i="7"/>
  <c r="B44" i="7" l="1"/>
  <c r="A44" i="7" s="1"/>
  <c r="C45" i="7" s="1"/>
  <c r="E44" i="7"/>
  <c r="D44" i="7"/>
  <c r="E45" i="7" l="1"/>
  <c r="B45" i="7"/>
  <c r="A45" i="7" s="1"/>
  <c r="C46" i="7" s="1"/>
  <c r="D45" i="7"/>
  <c r="E46" i="7" l="1"/>
  <c r="D46" i="7"/>
  <c r="B46" i="7"/>
  <c r="A46" i="7" s="1"/>
  <c r="C47" i="7" s="1"/>
  <c r="B47" i="7" l="1"/>
  <c r="A47" i="7" s="1"/>
  <c r="C48" i="7" s="1"/>
  <c r="D47" i="7"/>
  <c r="E47" i="7"/>
  <c r="E48" i="7" l="1"/>
  <c r="D48" i="7"/>
  <c r="B48" i="7"/>
  <c r="A48" i="7" s="1"/>
  <c r="C49" i="7" s="1"/>
  <c r="D49" i="7" l="1"/>
  <c r="E49" i="7" s="1"/>
  <c r="B49" i="7"/>
  <c r="A49" i="7" s="1"/>
  <c r="C50" i="7" s="1"/>
  <c r="D50" i="7" l="1"/>
  <c r="E50" i="7"/>
  <c r="B50" i="7"/>
  <c r="A50" i="7" s="1"/>
  <c r="C51" i="7" s="1"/>
  <c r="D51" i="7" l="1"/>
  <c r="B51" i="7" s="1"/>
  <c r="A51" i="7" s="1"/>
  <c r="C52" i="7" s="1"/>
  <c r="D52" i="7" l="1"/>
  <c r="E51" i="7"/>
  <c r="B52" i="7" l="1"/>
  <c r="A52" i="7" s="1"/>
  <c r="C53" i="7" s="1"/>
  <c r="D53" i="7" l="1"/>
  <c r="E52" i="7"/>
  <c r="B53" i="7" l="1"/>
  <c r="A53" i="7" s="1"/>
  <c r="C54" i="7" s="1"/>
  <c r="E53" i="7"/>
  <c r="D54" i="7" l="1"/>
  <c r="B54" i="7" l="1"/>
  <c r="A54" i="7" s="1"/>
  <c r="C55" i="7" s="1"/>
  <c r="E54" i="7"/>
  <c r="D55" i="7" l="1"/>
  <c r="B55" i="7"/>
  <c r="A55" i="7" s="1"/>
  <c r="C56" i="7" s="1"/>
  <c r="D56" i="7" l="1"/>
  <c r="E55" i="7"/>
  <c r="E56" i="7" l="1"/>
  <c r="B56" i="7" l="1"/>
  <c r="A56" i="7" s="1"/>
  <c r="C57" i="7" s="1"/>
  <c r="D57" i="7" l="1"/>
  <c r="B57" i="7"/>
  <c r="A57" i="7" s="1"/>
  <c r="C58" i="7" s="1"/>
  <c r="E57" i="7" l="1"/>
  <c r="D58" i="7"/>
  <c r="E58" i="7" l="1"/>
  <c r="B58" i="7"/>
  <c r="A58" i="7" s="1"/>
  <c r="C59" i="7" s="1"/>
  <c r="D59" i="7" l="1"/>
  <c r="B59" i="7" s="1"/>
  <c r="A59" i="7" s="1"/>
  <c r="C60" i="7" s="1"/>
  <c r="D60" i="7" l="1"/>
  <c r="E59" i="7"/>
  <c r="B60" i="7" l="1"/>
  <c r="A60" i="7" s="1"/>
  <c r="C61" i="7" s="1"/>
  <c r="D61" i="7" l="1"/>
  <c r="E60" i="7"/>
  <c r="B61" i="7" l="1"/>
  <c r="A61" i="7" s="1"/>
  <c r="C62" i="7" s="1"/>
  <c r="D62" i="7" l="1"/>
  <c r="E61" i="7"/>
  <c r="B62" i="7" l="1"/>
  <c r="A62" i="7" s="1"/>
  <c r="C63" i="7" s="1"/>
  <c r="E62" i="7"/>
  <c r="D63" i="7" l="1"/>
  <c r="E63" i="7" l="1"/>
  <c r="B63" i="7"/>
  <c r="A63" i="7" s="1"/>
  <c r="C64" i="7" s="1"/>
  <c r="D64" i="7" l="1"/>
  <c r="B64" i="7" l="1"/>
  <c r="A64" i="7" s="1"/>
  <c r="C65" i="7" s="1"/>
  <c r="E64" i="7"/>
  <c r="D65" i="7" l="1"/>
  <c r="B65" i="7"/>
  <c r="A65" i="7" s="1"/>
  <c r="C66" i="7" s="1"/>
  <c r="E66" i="7" l="1"/>
  <c r="B66" i="7"/>
  <c r="A66" i="7" s="1"/>
  <c r="C67" i="7" s="1"/>
  <c r="D66" i="7"/>
  <c r="E65" i="7"/>
  <c r="B67" i="7" l="1"/>
  <c r="A67" i="7" s="1"/>
  <c r="C68" i="7" s="1"/>
  <c r="E67" i="7"/>
  <c r="D67" i="7"/>
  <c r="E68" i="7" l="1"/>
  <c r="D68" i="7"/>
  <c r="B68" i="7"/>
  <c r="A68" i="7" s="1"/>
  <c r="C69" i="7" s="1"/>
  <c r="D69" i="7" l="1"/>
  <c r="E69" i="7"/>
  <c r="B69" i="7"/>
  <c r="A69" i="7" s="1"/>
  <c r="C70" i="7" s="1"/>
  <c r="D70" i="7" l="1"/>
  <c r="B70" i="7"/>
  <c r="A70" i="7" s="1"/>
  <c r="C71" i="7" s="1"/>
  <c r="E70" i="7"/>
  <c r="E71" i="7" l="1"/>
  <c r="D71" i="7"/>
  <c r="B71" i="7"/>
  <c r="A71" i="7" s="1"/>
  <c r="C72" i="7" s="1"/>
  <c r="B72" i="7" l="1"/>
  <c r="A72" i="7" s="1"/>
  <c r="C73" i="7" s="1"/>
  <c r="E72" i="7"/>
  <c r="D72" i="7"/>
  <c r="E73" i="7" l="1"/>
  <c r="D73" i="7"/>
  <c r="B73" i="7"/>
  <c r="A73" i="7" s="1"/>
  <c r="C74" i="7" s="1"/>
  <c r="E74" i="7" l="1"/>
  <c r="B74" i="7"/>
  <c r="A74" i="7" s="1"/>
  <c r="C75" i="7" s="1"/>
  <c r="D74" i="7"/>
  <c r="B75" i="7" l="1"/>
  <c r="A75" i="7" s="1"/>
  <c r="C76" i="7" s="1"/>
  <c r="E75" i="7"/>
  <c r="D75" i="7"/>
  <c r="E76" i="7" l="1"/>
  <c r="D76" i="7"/>
  <c r="B76" i="7"/>
  <c r="A76" i="7" s="1"/>
  <c r="C77" i="7" s="1"/>
  <c r="D77" i="7" l="1"/>
  <c r="E77" i="7"/>
  <c r="B77" i="7"/>
  <c r="A77" i="7" s="1"/>
  <c r="C78" i="7" s="1"/>
  <c r="D78" i="7" l="1"/>
  <c r="B78" i="7"/>
  <c r="A78" i="7" s="1"/>
  <c r="C79" i="7" s="1"/>
  <c r="E78" i="7"/>
  <c r="E79" i="7" l="1"/>
  <c r="D79" i="7"/>
  <c r="B79" i="7"/>
  <c r="A79" i="7" s="1"/>
  <c r="C80" i="7" s="1"/>
  <c r="B80" i="7" l="1"/>
  <c r="A80" i="7" s="1"/>
  <c r="C81" i="7" s="1"/>
  <c r="E80" i="7"/>
  <c r="D80" i="7"/>
  <c r="E81" i="7" l="1"/>
  <c r="D81" i="7"/>
  <c r="B81" i="7"/>
  <c r="A81" i="7" s="1"/>
  <c r="C82" i="7" s="1"/>
  <c r="E82" i="7" l="1"/>
  <c r="B82" i="7"/>
  <c r="A82" i="7" s="1"/>
  <c r="C83" i="7" s="1"/>
  <c r="D82" i="7"/>
  <c r="B83" i="7" l="1"/>
  <c r="A83" i="7" s="1"/>
  <c r="C84" i="7" s="1"/>
  <c r="E83" i="7"/>
  <c r="D83" i="7"/>
  <c r="E84" i="7" l="1"/>
  <c r="D84" i="7"/>
  <c r="B84" i="7"/>
  <c r="A84" i="7" s="1"/>
  <c r="C85" i="7" s="1"/>
  <c r="D85" i="7" l="1"/>
  <c r="B85" i="7"/>
  <c r="A85" i="7" s="1"/>
  <c r="C86" i="7" s="1"/>
  <c r="E85" i="7"/>
  <c r="D86" i="7" l="1"/>
  <c r="B86" i="7"/>
  <c r="A86" i="7" s="1"/>
  <c r="C87" i="7" s="1"/>
  <c r="E86" i="7"/>
  <c r="E87" i="7" l="1"/>
  <c r="D87" i="7"/>
  <c r="B87" i="7"/>
  <c r="A87" i="7" s="1"/>
  <c r="C88" i="7" s="1"/>
  <c r="B88" i="7" l="1"/>
  <c r="A88" i="7" s="1"/>
  <c r="C89" i="7" s="1"/>
  <c r="E88" i="7"/>
  <c r="D88" i="7"/>
  <c r="E89" i="7" l="1"/>
  <c r="D89" i="7"/>
  <c r="B89" i="7"/>
  <c r="A89" i="7" s="1"/>
  <c r="C90" i="7" s="1"/>
  <c r="E90" i="7" l="1"/>
  <c r="B90" i="7"/>
  <c r="A90" i="7" s="1"/>
  <c r="C91" i="7" s="1"/>
  <c r="D90" i="7"/>
  <c r="B91" i="7" l="1"/>
  <c r="A91" i="7" s="1"/>
  <c r="C92" i="7" s="1"/>
  <c r="E91" i="7"/>
  <c r="D91" i="7"/>
  <c r="E92" i="7" l="1"/>
  <c r="D92" i="7"/>
  <c r="B92" i="7"/>
  <c r="A92" i="7" s="1"/>
  <c r="C93" i="7" s="1"/>
  <c r="D93" i="7" l="1"/>
  <c r="B93" i="7"/>
  <c r="A93" i="7" s="1"/>
  <c r="C94" i="7" s="1"/>
  <c r="E93" i="7"/>
  <c r="D94" i="7" l="1"/>
  <c r="B94" i="7"/>
  <c r="A94" i="7" s="1"/>
  <c r="C95" i="7" s="1"/>
  <c r="E94" i="7"/>
  <c r="E95" i="7" l="1"/>
  <c r="D95" i="7"/>
  <c r="B95" i="7"/>
  <c r="A95" i="7" s="1"/>
  <c r="C96" i="7" s="1"/>
  <c r="B96" i="7" l="1"/>
  <c r="A96" i="7" s="1"/>
  <c r="C97" i="7" s="1"/>
  <c r="E96" i="7"/>
  <c r="D96" i="7"/>
  <c r="E97" i="7" l="1"/>
  <c r="D97" i="7"/>
  <c r="B97" i="7"/>
  <c r="A97" i="7" s="1"/>
  <c r="C98" i="7" s="1"/>
  <c r="E98" i="7" l="1"/>
  <c r="B98" i="7"/>
  <c r="A98" i="7" s="1"/>
  <c r="C99" i="7" s="1"/>
  <c r="D98" i="7"/>
  <c r="B99" i="7" l="1"/>
  <c r="A99" i="7" s="1"/>
  <c r="C100" i="7" s="1"/>
  <c r="E99" i="7"/>
  <c r="D99" i="7"/>
  <c r="E100" i="7" l="1"/>
  <c r="D100" i="7"/>
  <c r="B100" i="7"/>
  <c r="A100" i="7" s="1"/>
  <c r="C101" i="7" s="1"/>
  <c r="D101" i="7" l="1"/>
  <c r="E101" i="7"/>
  <c r="B101" i="7"/>
  <c r="A101" i="7" s="1"/>
  <c r="C102" i="7" s="1"/>
  <c r="D102" i="7" l="1"/>
  <c r="B102" i="7"/>
  <c r="A102" i="7" s="1"/>
  <c r="C103" i="7" s="1"/>
  <c r="E102" i="7"/>
  <c r="E103" i="7" l="1"/>
  <c r="D103" i="7"/>
  <c r="B103" i="7"/>
  <c r="A103" i="7" s="1"/>
  <c r="C104" i="7" s="1"/>
  <c r="B104" i="7" l="1"/>
  <c r="A104" i="7" s="1"/>
  <c r="C105" i="7" s="1"/>
  <c r="E104" i="7"/>
  <c r="D104" i="7"/>
  <c r="E105" i="7" l="1"/>
  <c r="D105" i="7"/>
  <c r="B105" i="7"/>
  <c r="A105" i="7" s="1"/>
  <c r="C106" i="7" s="1"/>
  <c r="E106" i="7" l="1"/>
  <c r="B106" i="7"/>
  <c r="A106" i="7" s="1"/>
  <c r="C107" i="7" s="1"/>
  <c r="D106" i="7"/>
  <c r="B107" i="7" l="1"/>
  <c r="A107" i="7" s="1"/>
  <c r="C108" i="7" s="1"/>
  <c r="E107" i="7"/>
  <c r="D107" i="7"/>
  <c r="E108" i="7" l="1"/>
  <c r="D108" i="7"/>
  <c r="B108" i="7"/>
  <c r="A108" i="7" s="1"/>
  <c r="C109" i="7" s="1"/>
  <c r="D109" i="7" l="1"/>
  <c r="E109" i="7"/>
  <c r="B109" i="7"/>
  <c r="A109" i="7" s="1"/>
  <c r="C110" i="7" s="1"/>
  <c r="E110" i="7" l="1"/>
  <c r="D110" i="7"/>
  <c r="B110" i="7"/>
  <c r="A110" i="7" s="1"/>
  <c r="C111" i="7" s="1"/>
  <c r="B111" i="7" l="1"/>
  <c r="A111" i="7" s="1"/>
  <c r="C112" i="7" s="1"/>
  <c r="E111" i="7"/>
  <c r="D111" i="7"/>
  <c r="E112" i="7" l="1"/>
  <c r="D112" i="7"/>
  <c r="B112" i="7"/>
  <c r="A112" i="7" s="1"/>
  <c r="C113" i="7" s="1"/>
  <c r="D113" i="7" l="1"/>
  <c r="B113" i="7"/>
  <c r="A113" i="7" s="1"/>
  <c r="C114" i="7" s="1"/>
  <c r="E113" i="7"/>
  <c r="D114" i="7" l="1"/>
  <c r="B114" i="7"/>
  <c r="A114" i="7" s="1"/>
  <c r="C115" i="7" s="1"/>
  <c r="E114" i="7"/>
  <c r="E115" i="7" l="1"/>
  <c r="D115" i="7"/>
  <c r="B115" i="7"/>
  <c r="A115" i="7" s="1"/>
  <c r="C116" i="7" s="1"/>
  <c r="B116" i="7" l="1"/>
  <c r="A116" i="7" s="1"/>
  <c r="C117" i="7" s="1"/>
  <c r="E116" i="7"/>
  <c r="D116" i="7"/>
  <c r="E117" i="7" l="1"/>
  <c r="D117" i="7"/>
  <c r="B117" i="7"/>
  <c r="A117" i="7" s="1"/>
  <c r="C118" i="7" s="1"/>
  <c r="E118" i="7" l="1"/>
  <c r="B118" i="7"/>
  <c r="A118" i="7" s="1"/>
  <c r="C119" i="7" s="1"/>
  <c r="D118" i="7"/>
  <c r="B119" i="7" l="1"/>
  <c r="A119" i="7" s="1"/>
  <c r="C120" i="7" s="1"/>
  <c r="E119" i="7"/>
  <c r="D119" i="7"/>
  <c r="E120" i="7" l="1"/>
  <c r="D120" i="7"/>
  <c r="B120" i="7"/>
  <c r="A120" i="7" s="1"/>
  <c r="C121" i="7" s="1"/>
  <c r="D121" i="7" l="1"/>
  <c r="E121" i="7"/>
  <c r="B121" i="7"/>
  <c r="A121" i="7" s="1"/>
  <c r="C122" i="7" s="1"/>
  <c r="D122" i="7" l="1"/>
  <c r="B122" i="7"/>
  <c r="A122" i="7" s="1"/>
  <c r="C123" i="7" s="1"/>
  <c r="E122" i="7"/>
  <c r="E123" i="7" l="1"/>
  <c r="D123" i="7"/>
  <c r="B123" i="7"/>
  <c r="A123" i="7" s="1"/>
  <c r="C124" i="7" s="1"/>
  <c r="B124" i="7" l="1"/>
  <c r="A124" i="7" s="1"/>
  <c r="C125" i="7" s="1"/>
  <c r="E124" i="7"/>
  <c r="D124" i="7"/>
  <c r="E125" i="7" l="1"/>
  <c r="D125" i="7"/>
  <c r="B125" i="7"/>
  <c r="A125" i="7" s="1"/>
  <c r="C126" i="7" s="1"/>
  <c r="E126" i="7" l="1"/>
  <c r="B126" i="7"/>
  <c r="A126" i="7" s="1"/>
  <c r="C127" i="7" s="1"/>
  <c r="D126" i="7"/>
  <c r="B127" i="7" l="1"/>
  <c r="A127" i="7" s="1"/>
  <c r="C128" i="7" s="1"/>
  <c r="E127" i="7"/>
  <c r="D127" i="7"/>
  <c r="E128" i="7" l="1"/>
  <c r="D128" i="7"/>
  <c r="B128" i="7"/>
  <c r="A128" i="7" s="1"/>
  <c r="C129" i="7" s="1"/>
  <c r="D129" i="7" l="1"/>
  <c r="E129" i="7"/>
  <c r="B129" i="7"/>
  <c r="A129" i="7" s="1"/>
  <c r="C130" i="7" s="1"/>
  <c r="D130" i="7" l="1"/>
  <c r="B130" i="7"/>
  <c r="A130" i="7" s="1"/>
  <c r="C131" i="7" s="1"/>
  <c r="E130" i="7"/>
  <c r="E131" i="7" l="1"/>
  <c r="D131" i="7"/>
  <c r="B131" i="7"/>
  <c r="A131" i="7" s="1"/>
  <c r="C132" i="7" s="1"/>
  <c r="B132" i="7" l="1"/>
  <c r="A132" i="7" s="1"/>
  <c r="C133" i="7" s="1"/>
  <c r="E132" i="7"/>
  <c r="D132" i="7"/>
  <c r="E133" i="7" l="1"/>
  <c r="D133" i="7"/>
  <c r="B133" i="7"/>
  <c r="A133" i="7" s="1"/>
  <c r="C134" i="7" s="1"/>
  <c r="E134" i="7" l="1"/>
  <c r="B134" i="7"/>
  <c r="A134" i="7" s="1"/>
  <c r="C135" i="7" s="1"/>
  <c r="D134" i="7"/>
  <c r="B135" i="7" l="1"/>
  <c r="A135" i="7" s="1"/>
  <c r="C136" i="7" s="1"/>
  <c r="E135" i="7"/>
  <c r="D135" i="7"/>
  <c r="E136" i="7" l="1"/>
  <c r="D136" i="7"/>
  <c r="B136" i="7"/>
  <c r="A136" i="7" s="1"/>
  <c r="C137" i="7" s="1"/>
  <c r="D137" i="7" l="1"/>
  <c r="E137" i="7"/>
  <c r="B137" i="7"/>
  <c r="A137" i="7" s="1"/>
  <c r="C138" i="7" s="1"/>
  <c r="D138" i="7" l="1"/>
  <c r="B138" i="7"/>
  <c r="A138" i="7" s="1"/>
  <c r="C139" i="7" s="1"/>
  <c r="E138" i="7"/>
  <c r="E139" i="7" l="1"/>
  <c r="D139" i="7"/>
  <c r="B139" i="7"/>
  <c r="A139" i="7" s="1"/>
  <c r="C140" i="7" s="1"/>
  <c r="B140" i="7" l="1"/>
  <c r="A140" i="7" s="1"/>
  <c r="C141" i="7" s="1"/>
  <c r="E140" i="7"/>
  <c r="D140" i="7"/>
  <c r="E141" i="7" l="1"/>
  <c r="D141" i="7"/>
  <c r="B141" i="7"/>
  <c r="A141" i="7" s="1"/>
  <c r="C142" i="7" s="1"/>
  <c r="E142" i="7" l="1"/>
  <c r="B142" i="7"/>
  <c r="A142" i="7" s="1"/>
  <c r="C143" i="7" s="1"/>
  <c r="D142" i="7"/>
  <c r="B143" i="7" l="1"/>
  <c r="A143" i="7" s="1"/>
  <c r="C144" i="7" s="1"/>
  <c r="E143" i="7"/>
  <c r="D143" i="7"/>
  <c r="E144" i="7" l="1"/>
  <c r="D144" i="7"/>
  <c r="B144" i="7"/>
  <c r="A144" i="7" s="1"/>
  <c r="C145" i="7" s="1"/>
  <c r="D145" i="7" l="1"/>
  <c r="B145" i="7"/>
  <c r="A145" i="7" s="1"/>
  <c r="C146" i="7" s="1"/>
  <c r="E145" i="7"/>
  <c r="D146" i="7" l="1"/>
  <c r="B146" i="7"/>
  <c r="A146" i="7" s="1"/>
  <c r="C147" i="7" s="1"/>
  <c r="E146" i="7"/>
  <c r="E147" i="7" l="1"/>
  <c r="D147" i="7"/>
  <c r="B147" i="7"/>
  <c r="A147" i="7" s="1"/>
  <c r="C148" i="7" s="1"/>
  <c r="B148" i="7" l="1"/>
  <c r="A148" i="7" s="1"/>
  <c r="C149" i="7" s="1"/>
  <c r="E148" i="7"/>
  <c r="D148" i="7"/>
  <c r="E149" i="7" l="1"/>
  <c r="D149" i="7"/>
  <c r="B149" i="7"/>
  <c r="A149" i="7" s="1"/>
  <c r="C150" i="7" s="1"/>
  <c r="E150" i="7" l="1"/>
  <c r="B150" i="7"/>
  <c r="A150" i="7" s="1"/>
  <c r="C151" i="7" s="1"/>
  <c r="D150" i="7"/>
  <c r="B151" i="7" l="1"/>
  <c r="A151" i="7" s="1"/>
  <c r="C152" i="7" s="1"/>
  <c r="E151" i="7"/>
  <c r="D151" i="7"/>
  <c r="E152" i="7" l="1"/>
  <c r="D152" i="7"/>
  <c r="B152" i="7"/>
  <c r="A152" i="7" s="1"/>
  <c r="C153" i="7" s="1"/>
  <c r="D153" i="7" l="1"/>
  <c r="E153" i="7"/>
  <c r="B153" i="7"/>
  <c r="A153" i="7" s="1"/>
  <c r="C154" i="7" s="1"/>
  <c r="D154" i="7" l="1"/>
  <c r="B154" i="7"/>
  <c r="A154" i="7" s="1"/>
  <c r="C155" i="7" s="1"/>
  <c r="E154" i="7"/>
  <c r="E155" i="7" l="1"/>
  <c r="D155" i="7"/>
  <c r="B155" i="7"/>
  <c r="A155" i="7" s="1"/>
  <c r="C156" i="7" s="1"/>
  <c r="B156" i="7" l="1"/>
  <c r="A156" i="7" s="1"/>
  <c r="C157" i="7" s="1"/>
  <c r="E156" i="7"/>
  <c r="D156" i="7"/>
  <c r="E157" i="7" l="1"/>
  <c r="D157" i="7"/>
  <c r="B157" i="7"/>
  <c r="A157" i="7" s="1"/>
  <c r="C158" i="7" s="1"/>
  <c r="E158" i="7" l="1"/>
  <c r="B158" i="7"/>
  <c r="A158" i="7" s="1"/>
  <c r="C159" i="7" s="1"/>
  <c r="D158" i="7"/>
  <c r="B159" i="7" l="1"/>
  <c r="A159" i="7" s="1"/>
  <c r="C160" i="7" s="1"/>
  <c r="E159" i="7"/>
  <c r="D159" i="7"/>
  <c r="E160" i="7" l="1"/>
  <c r="D160" i="7"/>
  <c r="B160" i="7"/>
  <c r="A160" i="7" s="1"/>
  <c r="C161" i="7" s="1"/>
  <c r="D161" i="7" l="1"/>
  <c r="E161" i="7"/>
  <c r="B161" i="7"/>
  <c r="A161" i="7" s="1"/>
  <c r="C162" i="7" s="1"/>
  <c r="D162" i="7" l="1"/>
  <c r="B162" i="7"/>
  <c r="A162" i="7" s="1"/>
  <c r="C163" i="7" s="1"/>
  <c r="E162" i="7"/>
  <c r="E163" i="7" l="1"/>
  <c r="D163" i="7"/>
  <c r="B163" i="7"/>
  <c r="A163" i="7" s="1"/>
  <c r="C164" i="7" s="1"/>
  <c r="B164" i="7" l="1"/>
  <c r="A164" i="7" s="1"/>
  <c r="C165" i="7" s="1"/>
  <c r="E164" i="7"/>
  <c r="D164" i="7"/>
  <c r="E165" i="7" l="1"/>
  <c r="D165" i="7"/>
  <c r="B165" i="7"/>
  <c r="A165" i="7" s="1"/>
  <c r="C166" i="7" s="1"/>
  <c r="E166" i="7" l="1"/>
  <c r="B166" i="7"/>
  <c r="A166" i="7" s="1"/>
  <c r="C167" i="7" s="1"/>
  <c r="D166" i="7"/>
  <c r="B167" i="7" l="1"/>
  <c r="A167" i="7" s="1"/>
  <c r="C168" i="7" s="1"/>
  <c r="E167" i="7"/>
  <c r="D167" i="7"/>
  <c r="E168" i="7" l="1"/>
  <c r="D168" i="7"/>
  <c r="B168" i="7"/>
  <c r="A168" i="7" s="1"/>
  <c r="C169" i="7" s="1"/>
  <c r="D169" i="7" l="1"/>
  <c r="E169" i="7"/>
  <c r="B169" i="7"/>
  <c r="A169" i="7" s="1"/>
  <c r="C170" i="7" s="1"/>
  <c r="D170" i="7" l="1"/>
  <c r="B170" i="7"/>
  <c r="A170" i="7" s="1"/>
  <c r="C171" i="7" s="1"/>
  <c r="E170" i="7"/>
  <c r="E171" i="7" l="1"/>
  <c r="D171" i="7"/>
  <c r="B171" i="7"/>
  <c r="A171" i="7" s="1"/>
  <c r="C172" i="7" s="1"/>
  <c r="B172" i="7" l="1"/>
  <c r="A172" i="7" s="1"/>
  <c r="C173" i="7" s="1"/>
  <c r="E172" i="7"/>
  <c r="D172" i="7"/>
  <c r="E173" i="7" l="1"/>
  <c r="D173" i="7"/>
  <c r="B173" i="7"/>
  <c r="A173" i="7" s="1"/>
  <c r="C174" i="7" s="1"/>
  <c r="E174" i="7" l="1"/>
  <c r="B174" i="7"/>
  <c r="A174" i="7" s="1"/>
  <c r="C175" i="7" s="1"/>
  <c r="D174" i="7"/>
  <c r="B175" i="7" l="1"/>
  <c r="A175" i="7" s="1"/>
  <c r="C176" i="7" s="1"/>
  <c r="E175" i="7"/>
  <c r="D175" i="7"/>
  <c r="E176" i="7" l="1"/>
  <c r="D176" i="7"/>
  <c r="B176" i="7"/>
  <c r="A176" i="7" s="1"/>
  <c r="C177" i="7" s="1"/>
  <c r="D177" i="7" l="1"/>
  <c r="B177" i="7"/>
  <c r="A177" i="7" s="1"/>
  <c r="C178" i="7" s="1"/>
  <c r="E177" i="7"/>
  <c r="D178" i="7" l="1"/>
  <c r="B178" i="7"/>
  <c r="A178" i="7" s="1"/>
  <c r="C179" i="7" s="1"/>
  <c r="E178" i="7"/>
  <c r="E179" i="7" l="1"/>
  <c r="D179" i="7"/>
  <c r="B179" i="7"/>
  <c r="A179" i="7" s="1"/>
  <c r="C180" i="7" s="1"/>
  <c r="B180" i="7" l="1"/>
  <c r="A180" i="7" s="1"/>
  <c r="C181" i="7" s="1"/>
  <c r="E180" i="7"/>
  <c r="D180" i="7"/>
  <c r="E181" i="7" l="1"/>
  <c r="D181" i="7"/>
  <c r="B181" i="7"/>
  <c r="A181" i="7" s="1"/>
  <c r="C182" i="7" s="1"/>
  <c r="E182" i="7" l="1"/>
  <c r="B182" i="7"/>
  <c r="A182" i="7" s="1"/>
  <c r="C183" i="7" s="1"/>
  <c r="D182" i="7"/>
  <c r="B183" i="7" l="1"/>
  <c r="A183" i="7" s="1"/>
  <c r="C184" i="7" s="1"/>
  <c r="E183" i="7"/>
  <c r="D183" i="7"/>
  <c r="E184" i="7" l="1"/>
  <c r="D184" i="7"/>
  <c r="B184" i="7"/>
  <c r="A184" i="7" s="1"/>
  <c r="C185" i="7" s="1"/>
  <c r="D185" i="7" l="1"/>
  <c r="E185" i="7"/>
  <c r="B185" i="7"/>
  <c r="A185" i="7" s="1"/>
  <c r="C186" i="7" s="1"/>
  <c r="D186" i="7" l="1"/>
  <c r="B186" i="7"/>
  <c r="A186" i="7" s="1"/>
  <c r="C187" i="7" s="1"/>
  <c r="E186" i="7"/>
  <c r="E187" i="7" l="1"/>
  <c r="D187" i="7"/>
  <c r="B187" i="7"/>
  <c r="A187" i="7" s="1"/>
  <c r="C188" i="7" s="1"/>
  <c r="B188" i="7" l="1"/>
  <c r="A188" i="7" s="1"/>
  <c r="C189" i="7" s="1"/>
  <c r="E188" i="7"/>
  <c r="D188" i="7"/>
  <c r="E189" i="7" l="1"/>
  <c r="D189" i="7"/>
  <c r="B189" i="7"/>
  <c r="A189" i="7" s="1"/>
  <c r="C190" i="7" s="1"/>
  <c r="E190" i="7" l="1"/>
  <c r="B190" i="7"/>
  <c r="A190" i="7" s="1"/>
  <c r="C191" i="7" s="1"/>
  <c r="D190" i="7"/>
  <c r="B191" i="7" l="1"/>
  <c r="A191" i="7" s="1"/>
  <c r="C192" i="7" s="1"/>
  <c r="E191" i="7"/>
  <c r="D191" i="7"/>
  <c r="E192" i="7" l="1"/>
  <c r="D192" i="7"/>
  <c r="B192" i="7"/>
  <c r="A192" i="7" s="1"/>
  <c r="C193" i="7" s="1"/>
  <c r="D193" i="7" l="1"/>
  <c r="E193" i="7"/>
  <c r="B193" i="7"/>
  <c r="A193" i="7" s="1"/>
  <c r="C194" i="7" s="1"/>
  <c r="D194" i="7" l="1"/>
  <c r="B194" i="7"/>
  <c r="A194" i="7" s="1"/>
  <c r="C195" i="7" s="1"/>
  <c r="E194" i="7"/>
  <c r="E195" i="7" l="1"/>
  <c r="D195" i="7"/>
  <c r="B195" i="7"/>
  <c r="A195" i="7" s="1"/>
  <c r="C196" i="7" s="1"/>
  <c r="B196" i="7" l="1"/>
  <c r="A196" i="7" s="1"/>
  <c r="C197" i="7" s="1"/>
  <c r="E196" i="7"/>
  <c r="D196" i="7"/>
  <c r="E197" i="7" l="1"/>
  <c r="D197" i="7"/>
  <c r="B197" i="7"/>
  <c r="A197" i="7" s="1"/>
  <c r="C198" i="7" s="1"/>
  <c r="E198" i="7" l="1"/>
  <c r="B198" i="7"/>
  <c r="A198" i="7" s="1"/>
  <c r="C199" i="7" s="1"/>
  <c r="D198" i="7"/>
  <c r="B199" i="7" l="1"/>
  <c r="A199" i="7" s="1"/>
  <c r="C200" i="7" s="1"/>
  <c r="E199" i="7"/>
  <c r="D199" i="7"/>
  <c r="E200" i="7" l="1"/>
  <c r="D200" i="7"/>
  <c r="B200" i="7"/>
  <c r="A200" i="7" s="1"/>
  <c r="C201" i="7" s="1"/>
  <c r="D201" i="7" l="1"/>
  <c r="E201" i="7"/>
  <c r="B201" i="7"/>
  <c r="A201" i="7" s="1"/>
  <c r="C202" i="7" s="1"/>
  <c r="D202" i="7" l="1"/>
  <c r="B202" i="7"/>
  <c r="A202" i="7" s="1"/>
  <c r="C203" i="7" s="1"/>
  <c r="E202" i="7"/>
  <c r="E203" i="7" l="1"/>
  <c r="D203" i="7"/>
  <c r="B203" i="7"/>
  <c r="A203" i="7" s="1"/>
  <c r="C204" i="7" s="1"/>
  <c r="B204" i="7" l="1"/>
  <c r="A204" i="7" s="1"/>
  <c r="C205" i="7" s="1"/>
  <c r="E204" i="7"/>
  <c r="D204" i="7"/>
  <c r="E205" i="7" l="1"/>
  <c r="D205" i="7"/>
  <c r="B205" i="7"/>
  <c r="A205" i="7" s="1"/>
  <c r="C206" i="7" s="1"/>
  <c r="E206" i="7" l="1"/>
  <c r="B206" i="7"/>
  <c r="A206" i="7" s="1"/>
  <c r="C207" i="7" s="1"/>
  <c r="D206" i="7"/>
  <c r="B207" i="7" l="1"/>
  <c r="A207" i="7" s="1"/>
  <c r="C208" i="7" s="1"/>
  <c r="E207" i="7"/>
  <c r="D207" i="7"/>
  <c r="E208" i="7" l="1"/>
  <c r="D208" i="7"/>
  <c r="B208" i="7"/>
  <c r="A208" i="7" s="1"/>
  <c r="C209" i="7" s="1"/>
  <c r="D209" i="7" l="1"/>
  <c r="B209" i="7"/>
  <c r="A209" i="7" s="1"/>
  <c r="C210" i="7" s="1"/>
  <c r="E209" i="7"/>
  <c r="D210" i="7" l="1"/>
  <c r="B210" i="7"/>
  <c r="A210" i="7" s="1"/>
  <c r="C211" i="7" s="1"/>
  <c r="E210" i="7"/>
  <c r="E211" i="7" l="1"/>
  <c r="D211" i="7"/>
  <c r="B211" i="7"/>
  <c r="A211" i="7" s="1"/>
  <c r="C212" i="7" s="1"/>
  <c r="B212" i="7" l="1"/>
  <c r="A212" i="7" s="1"/>
  <c r="C213" i="7" s="1"/>
  <c r="E212" i="7"/>
  <c r="D212" i="7"/>
  <c r="E213" i="7" l="1"/>
  <c r="D213" i="7"/>
  <c r="B213" i="7"/>
  <c r="A213" i="7" s="1"/>
  <c r="C214" i="7" s="1"/>
  <c r="E214" i="7" l="1"/>
  <c r="B214" i="7"/>
  <c r="A214" i="7" s="1"/>
  <c r="C215" i="7" s="1"/>
  <c r="D214" i="7"/>
  <c r="B215" i="7" l="1"/>
  <c r="A215" i="7" s="1"/>
  <c r="C216" i="7" s="1"/>
  <c r="E215" i="7"/>
  <c r="D215" i="7"/>
  <c r="E216" i="7" l="1"/>
  <c r="D216" i="7"/>
  <c r="B216" i="7"/>
  <c r="A216" i="7" s="1"/>
  <c r="C217" i="7" s="1"/>
  <c r="D217" i="7" l="1"/>
  <c r="E217" i="7"/>
  <c r="B217" i="7"/>
  <c r="A217" i="7" s="1"/>
  <c r="C218" i="7" s="1"/>
  <c r="D218" i="7" l="1"/>
  <c r="B218" i="7"/>
  <c r="A218" i="7" s="1"/>
  <c r="C219" i="7" s="1"/>
  <c r="E218" i="7"/>
  <c r="E219" i="7" l="1"/>
  <c r="D219" i="7"/>
  <c r="B219" i="7"/>
  <c r="A219" i="7" s="1"/>
  <c r="C220" i="7" s="1"/>
  <c r="B220" i="7" l="1"/>
  <c r="A220" i="7" s="1"/>
  <c r="C221" i="7" s="1"/>
  <c r="E220" i="7"/>
  <c r="D220" i="7"/>
  <c r="E221" i="7" l="1"/>
  <c r="D221" i="7"/>
  <c r="B221" i="7"/>
  <c r="A221" i="7" s="1"/>
  <c r="C222" i="7" s="1"/>
  <c r="E222" i="7" l="1"/>
  <c r="B222" i="7"/>
  <c r="A222" i="7" s="1"/>
  <c r="C223" i="7" s="1"/>
  <c r="D222" i="7"/>
  <c r="B223" i="7" l="1"/>
  <c r="A223" i="7" s="1"/>
  <c r="C224" i="7" s="1"/>
  <c r="E223" i="7"/>
  <c r="D223" i="7"/>
  <c r="E224" i="7" l="1"/>
  <c r="D224" i="7"/>
  <c r="B224" i="7"/>
  <c r="A224" i="7" s="1"/>
  <c r="C225" i="7" s="1"/>
  <c r="D225" i="7" l="1"/>
  <c r="E225" i="7"/>
  <c r="B225" i="7"/>
  <c r="A225" i="7" s="1"/>
  <c r="C226" i="7" s="1"/>
  <c r="D226" i="7" l="1"/>
  <c r="B226" i="7"/>
  <c r="A226" i="7" s="1"/>
  <c r="C227" i="7" s="1"/>
  <c r="E226" i="7"/>
  <c r="E227" i="7" l="1"/>
  <c r="D227" i="7"/>
  <c r="B227" i="7"/>
  <c r="A227" i="7" s="1"/>
  <c r="C228" i="7" s="1"/>
  <c r="B228" i="7" l="1"/>
  <c r="A228" i="7" s="1"/>
  <c r="C229" i="7" s="1"/>
  <c r="E228" i="7"/>
  <c r="D228" i="7"/>
  <c r="E229" i="7" l="1"/>
  <c r="D229" i="7"/>
  <c r="B229" i="7"/>
  <c r="A229" i="7" s="1"/>
  <c r="C230" i="7" s="1"/>
  <c r="E230" i="7" l="1"/>
  <c r="B230" i="7"/>
  <c r="A230" i="7" s="1"/>
  <c r="C231" i="7" s="1"/>
  <c r="D230" i="7"/>
  <c r="B231" i="7" l="1"/>
  <c r="A231" i="7" s="1"/>
  <c r="C232" i="7" s="1"/>
  <c r="E231" i="7"/>
  <c r="D231" i="7"/>
  <c r="E232" i="7" l="1"/>
  <c r="D232" i="7"/>
  <c r="B232" i="7"/>
  <c r="A232" i="7" s="1"/>
  <c r="C233" i="7" s="1"/>
  <c r="D233" i="7" l="1"/>
  <c r="E233" i="7"/>
  <c r="B233" i="7"/>
  <c r="A233" i="7" s="1"/>
  <c r="C234" i="7" s="1"/>
  <c r="D234" i="7" l="1"/>
  <c r="B234" i="7"/>
  <c r="A234" i="7" s="1"/>
  <c r="C235" i="7" s="1"/>
  <c r="E234" i="7"/>
  <c r="E235" i="7" l="1"/>
  <c r="D235" i="7"/>
  <c r="B235" i="7"/>
  <c r="A235" i="7" s="1"/>
  <c r="C236" i="7" s="1"/>
  <c r="B236" i="7" l="1"/>
  <c r="A236" i="7" s="1"/>
  <c r="C237" i="7" s="1"/>
  <c r="E236" i="7"/>
  <c r="D236" i="7"/>
  <c r="E237" i="7" l="1"/>
  <c r="D237" i="7"/>
  <c r="B237" i="7"/>
  <c r="A237" i="7" s="1"/>
  <c r="C238" i="7" s="1"/>
  <c r="E238" i="7" l="1"/>
  <c r="B238" i="7"/>
  <c r="A238" i="7" s="1"/>
  <c r="C239" i="7" s="1"/>
  <c r="D238" i="7"/>
  <c r="B239" i="7" l="1"/>
  <c r="A239" i="7" s="1"/>
  <c r="C240" i="7" s="1"/>
  <c r="E239" i="7"/>
  <c r="D239" i="7"/>
  <c r="E240" i="7" l="1"/>
  <c r="D240" i="7"/>
  <c r="B240" i="7"/>
  <c r="A240" i="7" s="1"/>
  <c r="C241" i="7" s="1"/>
  <c r="D241" i="7" l="1"/>
  <c r="B241" i="7"/>
  <c r="A241" i="7" s="1"/>
  <c r="C242" i="7" s="1"/>
  <c r="E241" i="7"/>
  <c r="D242" i="7" l="1"/>
  <c r="B242" i="7"/>
  <c r="A242" i="7" s="1"/>
  <c r="C243" i="7" s="1"/>
  <c r="E242" i="7"/>
  <c r="E243" i="7" l="1"/>
  <c r="D243" i="7"/>
  <c r="B243" i="7"/>
  <c r="A243" i="7" s="1"/>
  <c r="C244" i="7" s="1"/>
  <c r="B244" i="7" l="1"/>
  <c r="A244" i="7" s="1"/>
  <c r="C245" i="7" s="1"/>
  <c r="I17" i="7" s="1"/>
  <c r="J17" i="7" s="1"/>
  <c r="E244" i="7"/>
  <c r="D244" i="7"/>
  <c r="E245" i="7" l="1"/>
  <c r="D245" i="7"/>
  <c r="I16" i="7" s="1"/>
  <c r="B245" i="7"/>
  <c r="A245" i="7" s="1"/>
  <c r="I18" i="7" l="1"/>
  <c r="I4" i="6"/>
  <c r="C14" i="6" s="1"/>
  <c r="B3" i="8" l="1"/>
  <c r="A3" i="8" s="1"/>
  <c r="I5" i="6"/>
  <c r="D3" i="6" s="1"/>
  <c r="C3" i="6"/>
  <c r="C9" i="6" s="1"/>
  <c r="C16" i="6" s="1"/>
  <c r="C17" i="6" s="1"/>
  <c r="C3" i="8" l="1"/>
  <c r="I6" i="6"/>
  <c r="I7" i="6" l="1"/>
  <c r="F18" i="6" s="1"/>
  <c r="F10" i="6" s="1"/>
  <c r="E3" i="6"/>
  <c r="E3" i="8"/>
  <c r="B4" i="8" s="1"/>
  <c r="C4" i="8" s="1"/>
  <c r="E4" i="8" s="1"/>
  <c r="D9" i="6"/>
  <c r="E9" i="6"/>
  <c r="E16" i="6" s="1"/>
  <c r="E17" i="6" s="1"/>
  <c r="A4" i="8" l="1"/>
  <c r="B5" i="8" s="1"/>
  <c r="C5" i="8" s="1"/>
  <c r="E5" i="8" s="1"/>
  <c r="D16" i="6"/>
  <c r="D17" i="6" s="1"/>
  <c r="F17" i="6" s="1"/>
  <c r="F19" i="6" s="1"/>
  <c r="K11" i="5" s="1"/>
  <c r="F9" i="6"/>
  <c r="F11" i="6" s="1"/>
  <c r="A5" i="8" l="1"/>
  <c r="B6" i="8"/>
  <c r="A6" i="8" l="1"/>
  <c r="C6" i="8"/>
  <c r="E6" i="8" l="1"/>
  <c r="B7" i="8" s="1"/>
  <c r="C7" i="8" l="1"/>
  <c r="E7" i="8" s="1"/>
  <c r="A7" i="8"/>
  <c r="B8" i="8" l="1"/>
  <c r="C8" i="8" s="1"/>
  <c r="E8" i="8" s="1"/>
  <c r="A8" i="8" l="1"/>
  <c r="B9" i="8" s="1"/>
  <c r="A9" i="8" l="1"/>
  <c r="C9" i="8"/>
  <c r="E9" i="8" s="1"/>
  <c r="B10" i="8" l="1"/>
  <c r="A10" i="8" l="1"/>
  <c r="C10" i="8"/>
  <c r="E10" i="8" s="1"/>
  <c r="B11" i="8" l="1"/>
  <c r="A11" i="8" l="1"/>
  <c r="C11" i="8"/>
  <c r="E11" i="8" s="1"/>
  <c r="B12" i="8" l="1"/>
  <c r="A12" i="8" l="1"/>
  <c r="C12" i="8"/>
  <c r="E12" i="8" s="1"/>
  <c r="B13" i="8" l="1"/>
  <c r="A13" i="8" l="1"/>
  <c r="C13" i="8"/>
  <c r="E13" i="8" l="1"/>
  <c r="B14" i="8" s="1"/>
  <c r="C14" i="8" l="1"/>
  <c r="E14" i="8" s="1"/>
  <c r="A14" i="8"/>
  <c r="B15" i="8" s="1"/>
  <c r="C15" i="8" l="1"/>
  <c r="A15" i="8"/>
  <c r="D15" i="8" s="1"/>
  <c r="E15" i="8" l="1"/>
  <c r="B16" i="8" l="1"/>
  <c r="A16" i="8" s="1"/>
  <c r="D16" i="8" s="1"/>
  <c r="C16" i="8" l="1"/>
  <c r="E16" i="8" s="1"/>
  <c r="B17" i="8" s="1"/>
  <c r="C17" i="8" l="1"/>
  <c r="A17" i="8"/>
  <c r="D17" i="8" s="1"/>
  <c r="E17" i="8" l="1"/>
  <c r="B18" i="8" s="1"/>
  <c r="A18" i="8" s="1"/>
  <c r="D18" i="8" s="1"/>
  <c r="C18" i="8" l="1"/>
  <c r="E18" i="8" s="1"/>
  <c r="B19" i="8" s="1"/>
  <c r="A19" i="8" s="1"/>
  <c r="D19" i="8" s="1"/>
  <c r="C19" i="8" l="1"/>
  <c r="E19" i="8" s="1"/>
  <c r="B20" i="8" s="1"/>
  <c r="C20" i="8" l="1"/>
  <c r="A20" i="8"/>
  <c r="D20" i="8" s="1"/>
  <c r="E20" i="8" l="1"/>
  <c r="B21" i="8"/>
  <c r="C21" i="8" l="1"/>
  <c r="A21" i="8"/>
  <c r="D21" i="8" s="1"/>
  <c r="E21" i="8" l="1"/>
  <c r="B22" i="8"/>
  <c r="C22" i="8" l="1"/>
  <c r="A22" i="8"/>
  <c r="D22" i="8" s="1"/>
  <c r="E22" i="8" l="1"/>
  <c r="B23" i="8"/>
  <c r="C23" i="8" l="1"/>
  <c r="A23" i="8"/>
  <c r="D23" i="8" s="1"/>
  <c r="E23" i="8" l="1"/>
  <c r="B24" i="8" l="1"/>
  <c r="C24" i="8" s="1"/>
  <c r="A24" i="8"/>
  <c r="D24" i="8" s="1"/>
  <c r="E24" i="8" l="1"/>
  <c r="B25" i="8" s="1"/>
  <c r="C25" i="8" l="1"/>
  <c r="A25" i="8"/>
  <c r="D25" i="8" s="1"/>
  <c r="E25" i="8" l="1"/>
  <c r="B26" i="8" s="1"/>
  <c r="C26" i="8" l="1"/>
  <c r="A26" i="8"/>
  <c r="D26" i="8" s="1"/>
  <c r="E26" i="8" l="1"/>
  <c r="B27" i="8"/>
  <c r="C27" i="8" s="1"/>
  <c r="A27" i="8" l="1"/>
  <c r="D27" i="8" s="1"/>
  <c r="E27" i="8" s="1"/>
  <c r="B28" i="8" l="1"/>
  <c r="C28" i="8" l="1"/>
  <c r="A28" i="8"/>
  <c r="D28" i="8" s="1"/>
  <c r="E28" i="8" l="1"/>
  <c r="B29" i="8" s="1"/>
  <c r="C29" i="8" l="1"/>
  <c r="A29" i="8"/>
  <c r="D29" i="8" s="1"/>
  <c r="E29" i="8" l="1"/>
  <c r="B30" i="8" s="1"/>
  <c r="C30" i="8" l="1"/>
  <c r="A30" i="8"/>
  <c r="D30" i="8" s="1"/>
  <c r="E30" i="8" l="1"/>
  <c r="B31" i="8" s="1"/>
  <c r="C31" i="8" l="1"/>
  <c r="A31" i="8"/>
  <c r="D31" i="8" s="1"/>
  <c r="E31" i="8" l="1"/>
  <c r="B32" i="8" s="1"/>
  <c r="C32" i="8" l="1"/>
  <c r="A32" i="8"/>
  <c r="D32" i="8" s="1"/>
  <c r="E32" i="8" l="1"/>
  <c r="B33" i="8"/>
  <c r="A33" i="8" s="1"/>
  <c r="D33" i="8" s="1"/>
  <c r="C33" i="8" l="1"/>
  <c r="E33" i="8" s="1"/>
  <c r="B34" i="8" s="1"/>
  <c r="C34" i="8" l="1"/>
  <c r="A34" i="8"/>
  <c r="D34" i="8" s="1"/>
  <c r="E34" i="8" l="1"/>
  <c r="B35" i="8" s="1"/>
  <c r="C35" i="8" l="1"/>
  <c r="A35" i="8"/>
  <c r="D35" i="8" s="1"/>
  <c r="E35" i="8" l="1"/>
  <c r="B36" i="8" s="1"/>
  <c r="C36" i="8" l="1"/>
  <c r="A36" i="8"/>
  <c r="D36" i="8" s="1"/>
  <c r="E36" i="8" l="1"/>
  <c r="B37" i="8"/>
  <c r="C37" i="8" l="1"/>
  <c r="A37" i="8"/>
  <c r="D37" i="8" s="1"/>
  <c r="E37" i="8" l="1"/>
  <c r="B38" i="8"/>
  <c r="C38" i="8" l="1"/>
  <c r="J37" i="6" s="1"/>
  <c r="A38" i="8"/>
  <c r="D38" i="8" s="1"/>
  <c r="E38" i="8" l="1"/>
  <c r="I11" i="5"/>
  <c r="L2" i="8" l="1" a="1"/>
  <c r="L2" i="8" s="1"/>
  <c r="H11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Antônio Sanches</author>
  </authors>
  <commentList>
    <comment ref="C11" authorId="0" shapeId="0" xr:uid="{6A028B16-96FE-4558-BDC7-0815FE160595}">
      <text>
        <r>
          <rPr>
            <b/>
            <sz val="9"/>
            <color indexed="81"/>
            <rFont val="Segoe UI"/>
            <family val="2"/>
          </rPr>
          <t>Antônio Sanches:</t>
        </r>
        <r>
          <rPr>
            <sz val="9"/>
            <color indexed="81"/>
            <rFont val="Segoe UI"/>
            <family val="2"/>
          </rPr>
          <t xml:space="preserve">
insira o valor inicial das parcelas. O reajuste de acordo com a inflação será corrigido com o dado de "inflação do periodo" abaixo</t>
        </r>
      </text>
    </comment>
    <comment ref="C14" authorId="0" shapeId="0" xr:uid="{BF5D1499-4FA5-42C7-AC29-2B2FF48B7E47}">
      <text>
        <r>
          <rPr>
            <b/>
            <sz val="9"/>
            <color indexed="81"/>
            <rFont val="Segoe UI"/>
            <family val="2"/>
          </rPr>
          <t>Antônio Sanches:</t>
        </r>
        <r>
          <rPr>
            <sz val="9"/>
            <color indexed="81"/>
            <rFont val="Segoe UI"/>
            <family val="2"/>
          </rPr>
          <t xml:space="preserve">
Caso não tenha essa informação, busque no google "ficha técnica" do carro que está comparando. Alguns sites especializados podem ajudar com esses dados.</t>
        </r>
      </text>
    </comment>
    <comment ref="C19" authorId="0" shapeId="0" xr:uid="{DB463FA3-84D3-4E0C-AD63-9B0400DA7FB2}">
      <text>
        <r>
          <rPr>
            <b/>
            <sz val="9"/>
            <color indexed="81"/>
            <rFont val="Segoe UI"/>
            <family val="2"/>
          </rPr>
          <t xml:space="preserve">Rico:
</t>
        </r>
        <r>
          <rPr>
            <sz val="9"/>
            <color indexed="81"/>
            <rFont val="Segoe UI"/>
            <family val="2"/>
          </rPr>
          <t>O valor da inflação irá impactar nos reajustes de sua assinatura. Você pode usar um valor hipotético, as nossas projeções de inflação disponíveis na Riconnect ou a meta de inflçao do Banco Central para esse exercício.</t>
        </r>
      </text>
    </comment>
    <comment ref="C20" authorId="0" shapeId="0" xr:uid="{90D38F3B-9CC0-48AA-844A-218E0D87D133}">
      <text>
        <r>
          <rPr>
            <b/>
            <sz val="9"/>
            <color indexed="81"/>
            <rFont val="Segoe UI"/>
            <family val="2"/>
          </rPr>
          <t>Rico:</t>
        </r>
        <r>
          <rPr>
            <sz val="9"/>
            <color indexed="81"/>
            <rFont val="Segoe UI"/>
            <family val="2"/>
          </rPr>
          <t xml:space="preserve">
Considere o valor livre de imposto médio que você terá de rentabilidade de seus investimentos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<sst xmlns="http://schemas.openxmlformats.org/spreadsheetml/2006/main" count="82" uniqueCount="71">
  <si>
    <t xml:space="preserve">Resultado final </t>
  </si>
  <si>
    <t>Valor do carro</t>
  </si>
  <si>
    <t>Aluguel (investindo)</t>
  </si>
  <si>
    <t>Compra à vista</t>
  </si>
  <si>
    <t>Aluguel (sem investir)</t>
  </si>
  <si>
    <t>Financiamento</t>
  </si>
  <si>
    <t>Parcela do aluguel</t>
  </si>
  <si>
    <t>número de meses</t>
  </si>
  <si>
    <t>Valor do seguro</t>
  </si>
  <si>
    <t>Valor das revisões e manutenções</t>
  </si>
  <si>
    <t>IPVA</t>
  </si>
  <si>
    <t>Taxa do financiamento</t>
  </si>
  <si>
    <t>Inflação do periodo</t>
  </si>
  <si>
    <t>Rentabilidade dos investimentos ao ano</t>
  </si>
  <si>
    <t>Revisão</t>
  </si>
  <si>
    <t>Valor do carro à vista</t>
  </si>
  <si>
    <t>Desvalorização %</t>
  </si>
  <si>
    <t>Seguro</t>
  </si>
  <si>
    <t>Licenciamento, Emplacamento, cartorio e despachante</t>
  </si>
  <si>
    <t>Emplacamento</t>
  </si>
  <si>
    <t>Cartório</t>
  </si>
  <si>
    <t>Custos totais</t>
  </si>
  <si>
    <t>Valor do carro na revenda</t>
  </si>
  <si>
    <t>Entrada</t>
  </si>
  <si>
    <t>Custos de posse</t>
  </si>
  <si>
    <t>Resultado</t>
  </si>
  <si>
    <t>Mês</t>
  </si>
  <si>
    <t>Saldo</t>
  </si>
  <si>
    <t>Rendimento</t>
  </si>
  <si>
    <t>Valor da assinatura</t>
  </si>
  <si>
    <t>Final</t>
  </si>
  <si>
    <t>parcela mensal</t>
  </si>
  <si>
    <t>12 meses</t>
  </si>
  <si>
    <t xml:space="preserve">Alguel sem investir </t>
  </si>
  <si>
    <t>Aluguel investindo</t>
  </si>
  <si>
    <t>VARIÁVEIS</t>
  </si>
  <si>
    <t>Periodo</t>
  </si>
  <si>
    <t>ao ano</t>
  </si>
  <si>
    <t>ao mês</t>
  </si>
  <si>
    <t>Rentabilidade</t>
  </si>
  <si>
    <t>inflação</t>
  </si>
  <si>
    <t>&lt; Aluguel investindo</t>
  </si>
  <si>
    <t>SISTEMA DE AMORTIZAÇÃO FRANCÊS - PRICE</t>
  </si>
  <si>
    <t>1 a 12 meses</t>
  </si>
  <si>
    <t>12 a 24 meses</t>
  </si>
  <si>
    <t>24 a 36 meses</t>
  </si>
  <si>
    <t>Parc</t>
  </si>
  <si>
    <t>Amortização</t>
  </si>
  <si>
    <t>Juros</t>
  </si>
  <si>
    <t>Prestação</t>
  </si>
  <si>
    <t>Valor a financiar</t>
  </si>
  <si>
    <t>parcelas</t>
  </si>
  <si>
    <t>-</t>
  </si>
  <si>
    <t>Nr de prest (em meses)</t>
  </si>
  <si>
    <t>Taxa ao mês</t>
  </si>
  <si>
    <t>Calculo '1</t>
  </si>
  <si>
    <t>Calculo '2</t>
  </si>
  <si>
    <t>Calculo '3</t>
  </si>
  <si>
    <t>Calculo '4</t>
  </si>
  <si>
    <t>Calculo '5</t>
  </si>
  <si>
    <t>Calculo '6</t>
  </si>
  <si>
    <t xml:space="preserve">Fator </t>
  </si>
  <si>
    <t>Detalhes:</t>
  </si>
  <si>
    <t>Começa e termina pag:</t>
  </si>
  <si>
    <t>Juros Pagos  Período =</t>
  </si>
  <si>
    <t>Juros Equivalente =</t>
  </si>
  <si>
    <t>% de entrada do financiamento</t>
  </si>
  <si>
    <t>Compra</t>
  </si>
  <si>
    <t>Resumo</t>
  </si>
  <si>
    <t>Confira nosso texto aplicando os cálculos.</t>
  </si>
  <si>
    <t>Abra sua conta gratuitamente na 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</si>
</sst>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0.0%"/>
    <numFmt numFmtId="165" formatCode="&quot;R$ &quot;#,##0.00"/>
    <numFmt numFmtId="166" formatCode="0.00000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name val="Arial"/>
      <family val="2"/>
    </font>
    <font>
      <b/>
      <sz val="10"/>
      <color theme="0"/>
      <name val="Rico Sans"/>
      <family val="3"/>
    </font>
    <font>
      <b/>
      <sz val="10"/>
      <color rgb="FF190564"/>
      <name val="Rico Sans"/>
      <family val="3"/>
    </font>
    <font>
      <sz val="10"/>
      <color theme="1"/>
      <name val="Rico Sans"/>
      <family val="3"/>
    </font>
    <font>
      <b/>
      <sz val="10"/>
      <color rgb="FF000141"/>
      <name val="Rico Sans"/>
      <family val="3"/>
    </font>
    <font>
      <sz val="10"/>
      <color rgb="FF000141"/>
      <name val="Rico Sans"/>
      <family val="3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color theme="1"/>
      <name val="Rico Sans"/>
      <family val="3"/>
    </font>
    <font>
      <b/>
      <sz val="11"/>
      <color rgb="FF000141"/>
      <name val="Rico Sans"/>
      <family val="3"/>
    </font>
    <font>
      <sz val="11"/>
      <color theme="9"/>
      <name val="Rico Sans"/>
      <family val="3"/>
    </font>
    <font>
      <sz val="11"/>
      <color rgb="FFFF0000"/>
      <name val="Rico Sans"/>
      <family val="3"/>
    </font>
    <font>
      <sz val="11"/>
      <color rgb="FF0070C0"/>
      <name val="Rico Sans"/>
      <family val="3"/>
    </font>
    <font>
      <sz val="10"/>
      <name val="Rico Sans"/>
      <family val="3"/>
    </font>
    <font>
      <sz val="10"/>
      <color theme="9"/>
      <name val="Rico Sans"/>
      <family val="3"/>
    </font>
    <font>
      <b/>
      <sz val="10"/>
      <name val="Rico Sans"/>
      <family val="3"/>
    </font>
    <font>
      <sz val="10"/>
      <color indexed="9"/>
      <name val="Rico Sans"/>
      <family val="3"/>
    </font>
    <font>
      <u/>
      <sz val="11"/>
      <color theme="10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0141"/>
        <bgColor indexed="64"/>
      </patternFill>
    </fill>
    <fill>
      <patternFill patternType="solid">
        <fgColor rgb="FFEC5B12"/>
        <bgColor indexed="9"/>
      </patternFill>
    </fill>
    <fill>
      <patternFill patternType="solid">
        <fgColor theme="5" tint="0.59999389629810485"/>
        <bgColor indexed="9"/>
      </patternFill>
    </fill>
    <fill>
      <patternFill patternType="solid">
        <fgColor rgb="FF85C9F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20" fillId="0" borderId="0" applyNumberFormat="0" applyFill="0" applyBorder="0" applyAlignment="0" applyProtection="0"/>
  </cellStyleXfs>
  <cellXfs count="70">
    <xf numFmtId="0" fontId="0" fillId="0" borderId="0" xfId="0"/>
    <xf numFmtId="0" fontId="3" fillId="0" borderId="0" xfId="3"/>
    <xf numFmtId="0" fontId="4" fillId="4" borderId="2" xfId="0" applyFont="1" applyFill="1" applyBorder="1" applyAlignment="1">
      <alignment horizontal="left" vertical="center"/>
    </xf>
    <xf numFmtId="44" fontId="5" fillId="5" borderId="2" xfId="1" applyFont="1" applyFill="1" applyBorder="1" applyAlignment="1" applyProtection="1">
      <alignment horizontal="center" vertical="center"/>
    </xf>
    <xf numFmtId="1" fontId="5" fillId="5" borderId="3" xfId="1" applyNumberFormat="1" applyFont="1" applyFill="1" applyBorder="1" applyAlignment="1" applyProtection="1">
      <alignment horizontal="center" vertical="center"/>
    </xf>
    <xf numFmtId="10" fontId="5" fillId="5" borderId="3" xfId="2" applyNumberFormat="1" applyFont="1" applyFill="1" applyBorder="1" applyAlignment="1" applyProtection="1">
      <alignment horizontal="center" vertical="center"/>
    </xf>
    <xf numFmtId="0" fontId="6" fillId="0" borderId="0" xfId="0" applyFont="1"/>
    <xf numFmtId="0" fontId="4" fillId="3" borderId="4" xfId="0" applyFont="1" applyFill="1" applyBorder="1" applyAlignment="1">
      <alignment horizontal="center"/>
    </xf>
    <xf numFmtId="44" fontId="8" fillId="0" borderId="4" xfId="0" applyNumberFormat="1" applyFont="1" applyBorder="1"/>
    <xf numFmtId="44" fontId="8" fillId="0" borderId="4" xfId="1" applyFont="1" applyBorder="1"/>
    <xf numFmtId="0" fontId="11" fillId="0" borderId="0" xfId="0" applyFont="1"/>
    <xf numFmtId="0" fontId="11" fillId="0" borderId="1" xfId="0" applyFont="1" applyBorder="1"/>
    <xf numFmtId="0" fontId="13" fillId="0" borderId="1" xfId="0" applyFont="1" applyBorder="1"/>
    <xf numFmtId="165" fontId="16" fillId="0" borderId="0" xfId="3" applyNumberFormat="1" applyFont="1"/>
    <xf numFmtId="0" fontId="16" fillId="0" borderId="0" xfId="3" applyFont="1"/>
    <xf numFmtId="165" fontId="7" fillId="6" borderId="1" xfId="3" applyNumberFormat="1" applyFont="1" applyFill="1" applyBorder="1" applyAlignment="1">
      <alignment horizontal="center"/>
    </xf>
    <xf numFmtId="165" fontId="17" fillId="0" borderId="1" xfId="3" applyNumberFormat="1" applyFont="1" applyBorder="1"/>
    <xf numFmtId="3" fontId="16" fillId="0" borderId="1" xfId="3" applyNumberFormat="1" applyFont="1" applyBorder="1"/>
    <xf numFmtId="165" fontId="16" fillId="0" borderId="1" xfId="3" applyNumberFormat="1" applyFont="1" applyBorder="1" applyAlignment="1">
      <alignment horizontal="center"/>
    </xf>
    <xf numFmtId="165" fontId="18" fillId="2" borderId="1" xfId="3" applyNumberFormat="1" applyFont="1" applyFill="1" applyBorder="1" applyAlignment="1">
      <alignment horizontal="center"/>
    </xf>
    <xf numFmtId="165" fontId="16" fillId="0" borderId="1" xfId="3" applyNumberFormat="1" applyFont="1" applyBorder="1"/>
    <xf numFmtId="3" fontId="17" fillId="0" borderId="1" xfId="3" applyNumberFormat="1" applyFont="1" applyBorder="1"/>
    <xf numFmtId="165" fontId="18" fillId="2" borderId="1" xfId="3" applyNumberFormat="1" applyFont="1" applyFill="1" applyBorder="1"/>
    <xf numFmtId="10" fontId="17" fillId="0" borderId="1" xfId="2" applyNumberFormat="1" applyFont="1" applyBorder="1"/>
    <xf numFmtId="0" fontId="19" fillId="0" borderId="0" xfId="3" applyFont="1"/>
    <xf numFmtId="10" fontId="19" fillId="0" borderId="0" xfId="3" applyNumberFormat="1" applyFont="1"/>
    <xf numFmtId="0" fontId="16" fillId="0" borderId="0" xfId="3" quotePrefix="1" applyFont="1"/>
    <xf numFmtId="4" fontId="19" fillId="0" borderId="0" xfId="3" applyNumberFormat="1" applyFont="1"/>
    <xf numFmtId="166" fontId="16" fillId="0" borderId="1" xfId="3" applyNumberFormat="1" applyFont="1" applyBorder="1"/>
    <xf numFmtId="3" fontId="16" fillId="0" borderId="0" xfId="3" applyNumberFormat="1" applyFont="1"/>
    <xf numFmtId="8" fontId="16" fillId="0" borderId="1" xfId="3" applyNumberFormat="1" applyFont="1" applyBorder="1"/>
    <xf numFmtId="10" fontId="13" fillId="0" borderId="1" xfId="0" applyNumberFormat="1" applyFont="1" applyBorder="1"/>
    <xf numFmtId="10" fontId="11" fillId="0" borderId="1" xfId="0" applyNumberFormat="1" applyFont="1" applyBorder="1"/>
    <xf numFmtId="9" fontId="13" fillId="0" borderId="1" xfId="0" applyNumberFormat="1" applyFont="1" applyBorder="1"/>
    <xf numFmtId="44" fontId="13" fillId="0" borderId="1" xfId="1" applyFont="1" applyBorder="1"/>
    <xf numFmtId="44" fontId="11" fillId="0" borderId="1" xfId="0" applyNumberFormat="1" applyFont="1" applyBorder="1"/>
    <xf numFmtId="164" fontId="11" fillId="0" borderId="1" xfId="2" applyNumberFormat="1" applyFont="1" applyBorder="1"/>
    <xf numFmtId="9" fontId="11" fillId="0" borderId="1" xfId="2" applyFont="1" applyBorder="1"/>
    <xf numFmtId="10" fontId="13" fillId="0" borderId="1" xfId="2" applyNumberFormat="1" applyFont="1" applyBorder="1"/>
    <xf numFmtId="9" fontId="11" fillId="0" borderId="1" xfId="0" applyNumberFormat="1" applyFont="1" applyBorder="1"/>
    <xf numFmtId="10" fontId="11" fillId="0" borderId="1" xfId="2" applyNumberFormat="1" applyFont="1" applyBorder="1"/>
    <xf numFmtId="44" fontId="13" fillId="0" borderId="1" xfId="0" applyNumberFormat="1" applyFont="1" applyBorder="1"/>
    <xf numFmtId="44" fontId="14" fillId="0" borderId="1" xfId="0" applyNumberFormat="1" applyFont="1" applyBorder="1"/>
    <xf numFmtId="44" fontId="15" fillId="0" borderId="1" xfId="0" applyNumberFormat="1" applyFont="1" applyBorder="1"/>
    <xf numFmtId="44" fontId="11" fillId="0" borderId="1" xfId="1" applyFont="1" applyBorder="1"/>
    <xf numFmtId="165" fontId="7" fillId="6" borderId="1" xfId="3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7" borderId="0" xfId="0" applyFont="1" applyFill="1"/>
    <xf numFmtId="0" fontId="0" fillId="7" borderId="0" xfId="0" applyFill="1"/>
    <xf numFmtId="0" fontId="2" fillId="7" borderId="0" xfId="0" applyFont="1" applyFill="1"/>
    <xf numFmtId="44" fontId="15" fillId="7" borderId="0" xfId="0" applyNumberFormat="1" applyFont="1" applyFill="1"/>
    <xf numFmtId="0" fontId="15" fillId="7" borderId="0" xfId="0" applyFont="1" applyFill="1"/>
    <xf numFmtId="0" fontId="0" fillId="0" borderId="1" xfId="0" applyBorder="1"/>
    <xf numFmtId="44" fontId="0" fillId="0" borderId="1" xfId="0" applyNumberFormat="1" applyBorder="1"/>
    <xf numFmtId="44" fontId="11" fillId="7" borderId="0" xfId="1" applyFont="1" applyFill="1"/>
    <xf numFmtId="44" fontId="11" fillId="7" borderId="0" xfId="0" applyNumberFormat="1" applyFont="1" applyFill="1"/>
    <xf numFmtId="44" fontId="0" fillId="7" borderId="0" xfId="0" applyNumberFormat="1" applyFill="1"/>
    <xf numFmtId="0" fontId="11" fillId="7" borderId="1" xfId="0" applyFont="1" applyFill="1" applyBorder="1"/>
    <xf numFmtId="4" fontId="6" fillId="0" borderId="0" xfId="3" applyNumberFormat="1" applyFont="1"/>
    <xf numFmtId="0" fontId="7" fillId="6" borderId="4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/>
    </xf>
    <xf numFmtId="165" fontId="7" fillId="6" borderId="1" xfId="3" applyNumberFormat="1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6" fillId="0" borderId="1" xfId="3" applyFont="1" applyBorder="1" applyAlignment="1">
      <alignment horizontal="center"/>
    </xf>
    <xf numFmtId="0" fontId="7" fillId="6" borderId="6" xfId="0" applyFont="1" applyFill="1" applyBorder="1" applyAlignment="1">
      <alignment horizontal="center" vertical="center"/>
    </xf>
    <xf numFmtId="165" fontId="16" fillId="0" borderId="1" xfId="3" applyNumberFormat="1" applyFont="1" applyBorder="1" applyAlignment="1">
      <alignment horizontal="left"/>
    </xf>
    <xf numFmtId="0" fontId="21" fillId="3" borderId="0" xfId="4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/>
    </xf>
  </cellXfs>
  <cellStyles count="5">
    <cellStyle name="Hiperlink" xfId="4" builtinId="8"/>
    <cellStyle name="Moeda" xfId="1" builtinId="4"/>
    <cellStyle name="Normal" xfId="0" builtinId="0"/>
    <cellStyle name="Normal 2" xfId="3" xr:uid="{2B39CB29-695B-4226-90CC-509DE8F4458F}"/>
    <cellStyle name="Porcentagem" xfId="2" builtinId="5"/>
  </cellStyles>
  <dxfs count="9"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  <dxf>
      <fill>
        <patternFill patternType="solid">
          <bgColor indexed="10"/>
        </patternFill>
      </fill>
    </dxf>
  </dxfs>
  <tableStyles count="0" defaultTableStyle="TableStyleMedium2" defaultPivotStyle="PivotStyleLight16"/>
  <colors>
    <mruColors>
      <color rgb="FF000141"/>
      <color rgb="FF85C9F0"/>
      <color rgb="FFFF5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593090</xdr:colOff>
      <xdr:row>6</xdr:row>
      <xdr:rowOff>158750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1B1DE576-FF6C-4883-943D-2C19EBC57392}"/>
            </a:ext>
          </a:extLst>
        </xdr:cNvPr>
        <xdr:cNvSpPr/>
      </xdr:nvSpPr>
      <xdr:spPr>
        <a:xfrm>
          <a:off x="0" y="0"/>
          <a:ext cx="14720570" cy="1256030"/>
        </a:xfrm>
        <a:prstGeom prst="rect">
          <a:avLst/>
        </a:prstGeom>
        <a:solidFill>
          <a:srgbClr val="19056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175260</xdr:colOff>
      <xdr:row>2</xdr:row>
      <xdr:rowOff>15240</xdr:rowOff>
    </xdr:from>
    <xdr:to>
      <xdr:col>10</xdr:col>
      <xdr:colOff>966470</xdr:colOff>
      <xdr:row>4</xdr:row>
      <xdr:rowOff>148590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2669ED68-FBC8-4BB1-A437-A383CCBF05A2}"/>
            </a:ext>
          </a:extLst>
        </xdr:cNvPr>
        <xdr:cNvSpPr txBox="1"/>
      </xdr:nvSpPr>
      <xdr:spPr>
        <a:xfrm>
          <a:off x="3154680" y="381000"/>
          <a:ext cx="7664450" cy="4991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>
              <a:solidFill>
                <a:srgbClr val="FF5200"/>
              </a:solidFill>
              <a:latin typeface="Arial Nova"/>
            </a:rPr>
            <a:t>SIMULADOR - COMPRAR OU</a:t>
          </a:r>
          <a:r>
            <a:rPr lang="pt-BR" sz="1600" b="1" baseline="0">
              <a:solidFill>
                <a:srgbClr val="FF5200"/>
              </a:solidFill>
              <a:latin typeface="Arial Nova"/>
            </a:rPr>
            <a:t> ALUGAR UM CARRO?</a:t>
          </a:r>
          <a:endParaRPr lang="pt-BR" sz="1600" b="1">
            <a:solidFill>
              <a:srgbClr val="FF5200"/>
            </a:solidFill>
            <a:latin typeface="Arial Nova"/>
          </a:endParaRPr>
        </a:p>
      </xdr:txBody>
    </xdr:sp>
    <xdr:clientData/>
  </xdr:twoCellAnchor>
  <xdr:twoCellAnchor editAs="oneCell">
    <xdr:from>
      <xdr:col>12</xdr:col>
      <xdr:colOff>373380</xdr:colOff>
      <xdr:row>0</xdr:row>
      <xdr:rowOff>0</xdr:rowOff>
    </xdr:from>
    <xdr:to>
      <xdr:col>13</xdr:col>
      <xdr:colOff>982435</xdr:colOff>
      <xdr:row>6</xdr:row>
      <xdr:rowOff>101256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3553127-72AD-4417-8520-545F141C2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62460" y="0"/>
          <a:ext cx="1220469" cy="1198536"/>
        </a:xfrm>
        <a:prstGeom prst="rect">
          <a:avLst/>
        </a:prstGeom>
      </xdr:spPr>
    </xdr:pic>
    <xdr:clientData/>
  </xdr:twoCellAnchor>
  <xdr:twoCellAnchor editAs="oneCell">
    <xdr:from>
      <xdr:col>1</xdr:col>
      <xdr:colOff>655320</xdr:colOff>
      <xdr:row>1</xdr:row>
      <xdr:rowOff>30480</xdr:rowOff>
    </xdr:from>
    <xdr:to>
      <xdr:col>1</xdr:col>
      <xdr:colOff>1569720</xdr:colOff>
      <xdr:row>6</xdr:row>
      <xdr:rowOff>30480</xdr:rowOff>
    </xdr:to>
    <xdr:pic>
      <xdr:nvPicPr>
        <xdr:cNvPr id="6" name="Gráfico 5" descr="Carro com preenchimento sólido">
          <a:extLst>
            <a:ext uri="{FF2B5EF4-FFF2-40B4-BE49-F238E27FC236}">
              <a16:creationId xmlns:a16="http://schemas.microsoft.com/office/drawing/2014/main" id="{8012F55D-DFC5-3CF3-1E50-CD132D60F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264920" y="213360"/>
          <a:ext cx="91440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adastro.rico.com.vc/desktop/step/1?utm_source=riconnectl&amp;utm_medium=planilhacarro&amp;utm_campaign=assinaroucomprar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s://cadastro.rico.com.vc/desktop/step/1?utm_source=riconnectl&amp;utm_medium=planilhacarro&amp;utm_campaign=assinaroucomprar" TargetMode="External"/><Relationship Id="rId1" Type="http://schemas.openxmlformats.org/officeDocument/2006/relationships/hyperlink" Target="https://riconnect.rico.com.vc/analises/comprar-ou-alugar-um-carro-simulamos-um-carro-de-r69-mil/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30A13-324D-4DD4-90B5-A4888BBAEA0E}">
  <sheetPr codeName="Planilha1"/>
  <dimension ref="A8:Q22"/>
  <sheetViews>
    <sheetView showGridLines="0" tabSelected="1" zoomScale="70" zoomScaleNormal="70" workbookViewId="0">
      <selection activeCell="Q9" sqref="Q9"/>
    </sheetView>
  </sheetViews>
  <sheetFormatPr defaultRowHeight="14.5" x14ac:dyDescent="0.35"/>
  <cols>
    <col min="2" max="2" width="42.7265625" bestFit="1" customWidth="1"/>
    <col min="3" max="3" width="16.54296875" bestFit="1" customWidth="1"/>
    <col min="4" max="4" width="7.54296875" customWidth="1"/>
    <col min="5" max="7" width="8.1796875" customWidth="1"/>
    <col min="8" max="8" width="21.54296875" bestFit="1" customWidth="1"/>
    <col min="9" max="9" width="16.7265625" bestFit="1" customWidth="1"/>
    <col min="10" max="10" width="23.453125" bestFit="1" customWidth="1"/>
    <col min="11" max="11" width="17.81640625" customWidth="1"/>
    <col min="14" max="14" width="47.6328125" customWidth="1"/>
  </cols>
  <sheetData>
    <row r="8" spans="1:17" ht="18.5" x14ac:dyDescent="0.6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7" ht="28.9" customHeight="1" x14ac:dyDescent="0.6">
      <c r="A9" s="6"/>
      <c r="B9" s="6"/>
      <c r="C9" s="6"/>
      <c r="D9" s="6"/>
      <c r="E9" s="6"/>
      <c r="F9" s="6"/>
      <c r="G9" s="6"/>
      <c r="H9" s="59" t="s">
        <v>0</v>
      </c>
      <c r="I9" s="59"/>
      <c r="J9" s="59"/>
      <c r="K9" s="59"/>
      <c r="N9" s="69" t="s">
        <v>70</v>
      </c>
      <c r="Q9" s="6"/>
    </row>
    <row r="10" spans="1:17" ht="18.5" x14ac:dyDescent="0.6">
      <c r="A10" s="6"/>
      <c r="B10" s="2" t="s">
        <v>1</v>
      </c>
      <c r="C10" s="3">
        <v>69000</v>
      </c>
      <c r="D10" s="6"/>
      <c r="E10" s="6"/>
      <c r="F10" s="6"/>
      <c r="G10" s="6"/>
      <c r="H10" s="7" t="s">
        <v>2</v>
      </c>
      <c r="I10" s="7" t="s">
        <v>3</v>
      </c>
      <c r="J10" s="7" t="s">
        <v>4</v>
      </c>
      <c r="K10" s="7" t="s">
        <v>5</v>
      </c>
      <c r="N10" s="68" t="s">
        <v>69</v>
      </c>
    </row>
    <row r="11" spans="1:17" ht="18.5" x14ac:dyDescent="0.6">
      <c r="A11" s="6"/>
      <c r="B11" s="2" t="s">
        <v>6</v>
      </c>
      <c r="C11" s="3">
        <v>1699</v>
      </c>
      <c r="D11" s="6"/>
      <c r="E11" s="6"/>
      <c r="F11" s="6"/>
      <c r="G11" s="6"/>
      <c r="H11" s="8">
        <f>Aluguel!L2</f>
        <v>17959.156115561345</v>
      </c>
      <c r="I11" s="8">
        <f>Compra!F11</f>
        <v>22889.626999999993</v>
      </c>
      <c r="J11" s="8">
        <f>VLOOKUP(C12,Aluguel!H2:K4,4,FALSE)</f>
        <v>-64273.17</v>
      </c>
      <c r="K11" s="9">
        <f>Compra!F19</f>
        <v>-76000.364965050772</v>
      </c>
    </row>
    <row r="12" spans="1:17" ht="18.5" x14ac:dyDescent="0.6">
      <c r="A12" s="6"/>
      <c r="B12" s="2" t="s">
        <v>7</v>
      </c>
      <c r="C12" s="4">
        <v>36</v>
      </c>
      <c r="D12" s="6"/>
      <c r="E12" s="6"/>
      <c r="F12" s="6"/>
      <c r="G12" s="6"/>
      <c r="H12" s="6"/>
      <c r="I12" s="6"/>
      <c r="J12" s="6"/>
      <c r="K12" s="6"/>
    </row>
    <row r="13" spans="1:17" ht="18.5" x14ac:dyDescent="0.6">
      <c r="A13" s="6"/>
      <c r="B13" s="2" t="s">
        <v>8</v>
      </c>
      <c r="C13" s="3">
        <v>3450</v>
      </c>
      <c r="D13" s="6"/>
      <c r="E13" s="6"/>
      <c r="F13" s="6"/>
      <c r="G13" s="6"/>
      <c r="H13" s="6"/>
      <c r="I13" s="6"/>
      <c r="J13" s="6"/>
      <c r="K13" s="6"/>
    </row>
    <row r="14" spans="1:17" ht="18.5" x14ac:dyDescent="0.6">
      <c r="A14" s="6"/>
      <c r="B14" s="2" t="s">
        <v>9</v>
      </c>
      <c r="C14" s="3">
        <v>3850</v>
      </c>
      <c r="D14" s="6"/>
      <c r="E14" s="6"/>
      <c r="F14" s="6"/>
      <c r="G14" s="6"/>
      <c r="H14" s="6"/>
      <c r="I14" s="6"/>
      <c r="J14" s="6"/>
      <c r="K14" s="6"/>
    </row>
    <row r="15" spans="1:17" ht="18.5" x14ac:dyDescent="0.6">
      <c r="A15" s="6"/>
      <c r="B15" s="2" t="s">
        <v>10</v>
      </c>
      <c r="C15" s="5">
        <v>0.04</v>
      </c>
      <c r="D15" s="6"/>
      <c r="E15" s="6"/>
      <c r="F15" s="6"/>
      <c r="G15" s="6"/>
      <c r="H15" s="6"/>
      <c r="I15" s="6"/>
      <c r="J15" s="6"/>
      <c r="K15" s="6"/>
    </row>
    <row r="16" spans="1:17" ht="18.5" x14ac:dyDescent="0.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ht="18.5" x14ac:dyDescent="0.6">
      <c r="A17" s="6"/>
      <c r="B17" s="2" t="s">
        <v>66</v>
      </c>
      <c r="C17" s="5">
        <v>0.1</v>
      </c>
      <c r="D17" s="6" t="str">
        <f>IF(C17&gt;0.09,"","valor da entrada do financiamento deve ser maior que 10%")</f>
        <v/>
      </c>
      <c r="E17" s="6"/>
      <c r="F17" s="6"/>
      <c r="G17" s="6"/>
      <c r="H17" s="6"/>
      <c r="I17" s="6"/>
      <c r="J17" s="6"/>
      <c r="K17" s="6"/>
    </row>
    <row r="18" spans="1:11" ht="18.5" x14ac:dyDescent="0.6">
      <c r="A18" s="6"/>
      <c r="B18" s="2" t="s">
        <v>11</v>
      </c>
      <c r="C18" s="5">
        <v>2.3E-2</v>
      </c>
      <c r="D18" s="6"/>
      <c r="E18" s="6"/>
      <c r="F18" s="6"/>
      <c r="G18" s="6"/>
      <c r="H18" s="6"/>
      <c r="I18" s="6"/>
      <c r="J18" s="6"/>
      <c r="K18" s="6"/>
    </row>
    <row r="19" spans="1:11" ht="18.5" x14ac:dyDescent="0.6">
      <c r="A19" s="6"/>
      <c r="B19" s="2" t="s">
        <v>12</v>
      </c>
      <c r="C19" s="5">
        <v>0.05</v>
      </c>
      <c r="D19" s="6"/>
      <c r="E19" s="6"/>
      <c r="F19" s="6"/>
      <c r="G19" s="6"/>
      <c r="H19" s="2" t="s">
        <v>70</v>
      </c>
      <c r="I19" s="3"/>
      <c r="J19" s="6"/>
      <c r="K19" s="6"/>
    </row>
    <row r="20" spans="1:11" ht="18.5" x14ac:dyDescent="0.6">
      <c r="A20" s="6"/>
      <c r="B20" s="2" t="s">
        <v>13</v>
      </c>
      <c r="C20" s="5">
        <v>0.1</v>
      </c>
      <c r="D20" s="6"/>
      <c r="E20" s="6"/>
      <c r="F20" s="6"/>
      <c r="G20" s="6"/>
      <c r="H20" s="6"/>
      <c r="I20" s="6"/>
      <c r="J20" s="6"/>
      <c r="K20" s="6"/>
    </row>
    <row r="21" spans="1:11" ht="18.5" x14ac:dyDescent="0.6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ht="18.5" x14ac:dyDescent="0.6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</sheetData>
  <mergeCells count="1">
    <mergeCell ref="H9:K9"/>
  </mergeCells>
  <conditionalFormatting sqref="C10">
    <cfRule type="cellIs" dxfId="8" priority="10" stopIfTrue="1" operator="equal">
      <formula>0</formula>
    </cfRule>
  </conditionalFormatting>
  <conditionalFormatting sqref="C11">
    <cfRule type="cellIs" dxfId="7" priority="9" stopIfTrue="1" operator="equal">
      <formula>0</formula>
    </cfRule>
  </conditionalFormatting>
  <conditionalFormatting sqref="C13:C14">
    <cfRule type="cellIs" dxfId="6" priority="8" stopIfTrue="1" operator="equal">
      <formula>0</formula>
    </cfRule>
  </conditionalFormatting>
  <conditionalFormatting sqref="C15">
    <cfRule type="cellIs" dxfId="5" priority="7" stopIfTrue="1" operator="equal">
      <formula>0</formula>
    </cfRule>
  </conditionalFormatting>
  <conditionalFormatting sqref="C17:C18">
    <cfRule type="cellIs" dxfId="4" priority="6" stopIfTrue="1" operator="equal">
      <formula>0</formula>
    </cfRule>
  </conditionalFormatting>
  <conditionalFormatting sqref="C19:C20">
    <cfRule type="cellIs" dxfId="3" priority="5" stopIfTrue="1" operator="equal">
      <formula>0</formula>
    </cfRule>
  </conditionalFormatting>
  <conditionalFormatting sqref="C12">
    <cfRule type="cellIs" dxfId="2" priority="4" stopIfTrue="1" operator="equal">
      <formula>0</formula>
    </cfRule>
  </conditionalFormatting>
  <conditionalFormatting sqref="H11:K11">
    <cfRule type="colorScale" priority="3">
      <colorScale>
        <cfvo type="min"/>
        <cfvo type="max"/>
        <color rgb="FFFCFCFF"/>
        <color rgb="FF63BE7B"/>
      </colorScale>
    </cfRule>
  </conditionalFormatting>
  <conditionalFormatting sqref="I19">
    <cfRule type="cellIs" dxfId="1" priority="2" stopIfTrue="1" operator="equal">
      <formula>0</formula>
    </cfRule>
  </conditionalFormatting>
  <dataValidations count="1">
    <dataValidation type="list" allowBlank="1" showInputMessage="1" showErrorMessage="1" sqref="C12" xr:uid="{0C1FBAAA-61AB-4F3C-8CFE-39A6C3F1EFDC}">
      <formula1>"12,24,36"</formula1>
    </dataValidation>
  </dataValidations>
  <hyperlinks>
    <hyperlink ref="N10" r:id="rId1" xr:uid="{0E21B156-AAA5-4696-A612-5B5516623E4C}"/>
    <hyperlink ref="H19:K19" r:id="rId2" display="Abra sua conta gratuitamente na Rico" xr:uid="{ED57CCA9-E1EC-418F-A273-EACC4E7C6692}"/>
    <hyperlink ref="N9:Q9" r:id="rId3" display="Abra sua conta gratuitamente na Rico" xr:uid="{4A1323FB-1997-407A-AF48-B993415B3C0E}"/>
  </hyperlinks>
  <pageMargins left="0.511811024" right="0.511811024" top="0.78740157499999996" bottom="0.78740157499999996" header="0.31496062000000002" footer="0.31496062000000002"/>
  <pageSetup paperSize="9" orientation="portrait" r:id="rId4"/>
  <drawing r:id="rId5"/>
  <legacy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1B06B-6F56-4089-BF88-F0C2E3CC8C1C}">
  <sheetPr codeName="Planilha2"/>
  <dimension ref="A1:BK81"/>
  <sheetViews>
    <sheetView zoomScale="78" zoomScaleNormal="78" workbookViewId="0">
      <selection activeCell="I13" sqref="I13"/>
    </sheetView>
  </sheetViews>
  <sheetFormatPr defaultRowHeight="14.5" x14ac:dyDescent="0.35"/>
  <cols>
    <col min="1" max="1" width="60.54296875" customWidth="1"/>
    <col min="2" max="2" width="13.81640625" customWidth="1"/>
    <col min="3" max="3" width="17.26953125" bestFit="1" customWidth="1"/>
    <col min="4" max="5" width="18.90625" customWidth="1"/>
    <col min="6" max="6" width="21.81640625" customWidth="1"/>
    <col min="7" max="7" width="13.7265625" style="48" customWidth="1"/>
    <col min="8" max="8" width="24.6328125" customWidth="1"/>
    <col min="9" max="9" width="16.7265625" customWidth="1"/>
    <col min="10" max="10" width="19.81640625" customWidth="1"/>
    <col min="11" max="11" width="16.7265625" style="48" bestFit="1" customWidth="1"/>
    <col min="12" max="12" width="13.7265625" style="48" bestFit="1" customWidth="1"/>
    <col min="13" max="63" width="8.7265625" style="48"/>
  </cols>
  <sheetData>
    <row r="1" spans="1:11" ht="20.5" x14ac:dyDescent="0.65">
      <c r="A1" s="11"/>
      <c r="B1" s="60" t="s">
        <v>67</v>
      </c>
      <c r="C1" s="60"/>
      <c r="D1" s="60"/>
      <c r="E1" s="60"/>
      <c r="F1" s="60"/>
      <c r="G1" s="54"/>
      <c r="H1" s="15" t="s">
        <v>7</v>
      </c>
      <c r="I1" s="12">
        <f>Input!C12</f>
        <v>36</v>
      </c>
      <c r="J1" s="47"/>
      <c r="K1" s="47"/>
    </row>
    <row r="2" spans="1:11" ht="20.5" x14ac:dyDescent="0.65">
      <c r="A2" s="11"/>
      <c r="B2" s="11"/>
      <c r="C2" s="11"/>
      <c r="D2" s="36"/>
      <c r="E2" s="37"/>
      <c r="F2" s="37"/>
      <c r="G2" s="55"/>
      <c r="H2" s="10"/>
      <c r="I2" s="10"/>
      <c r="J2" s="10"/>
      <c r="K2" s="47"/>
    </row>
    <row r="3" spans="1:11" ht="20.5" x14ac:dyDescent="0.65">
      <c r="A3" s="11" t="s">
        <v>10</v>
      </c>
      <c r="B3" s="38">
        <f>Input!C15</f>
        <v>0.04</v>
      </c>
      <c r="C3" s="35">
        <f>I4*B3</f>
        <v>2760</v>
      </c>
      <c r="D3" s="35">
        <f>IF($I$1&gt;12,I5*$B$3,"")</f>
        <v>2456.4</v>
      </c>
      <c r="E3" s="35">
        <f>IF($I$1&gt;24,I6*$B$3,"")</f>
        <v>2284.4519999999998</v>
      </c>
      <c r="F3" s="35"/>
      <c r="G3" s="47"/>
      <c r="H3" s="61" t="s">
        <v>15</v>
      </c>
      <c r="I3" s="61"/>
      <c r="J3" s="15" t="s">
        <v>16</v>
      </c>
      <c r="K3" s="47"/>
    </row>
    <row r="4" spans="1:11" ht="20.5" x14ac:dyDescent="0.65">
      <c r="A4" s="11" t="s">
        <v>14</v>
      </c>
      <c r="B4" s="39"/>
      <c r="C4" s="34">
        <f>Input!C14</f>
        <v>3850</v>
      </c>
      <c r="D4" s="35">
        <f>IF($I$1&gt;12,C4,"")</f>
        <v>3850</v>
      </c>
      <c r="E4" s="35">
        <f>IF($I$1&gt;24,D4,"")</f>
        <v>3850</v>
      </c>
      <c r="F4" s="11"/>
      <c r="G4" s="55"/>
      <c r="H4" s="46">
        <v>0</v>
      </c>
      <c r="I4" s="34">
        <f>Input!C10</f>
        <v>69000</v>
      </c>
      <c r="J4" s="39">
        <v>0</v>
      </c>
      <c r="K4" s="47"/>
    </row>
    <row r="5" spans="1:11" ht="20.5" x14ac:dyDescent="0.65">
      <c r="A5" s="11" t="s">
        <v>17</v>
      </c>
      <c r="B5" s="40"/>
      <c r="C5" s="41">
        <f>Input!C13</f>
        <v>3450</v>
      </c>
      <c r="D5" s="35">
        <f>IF($I$1&gt;12,C5,"")</f>
        <v>3450</v>
      </c>
      <c r="E5" s="35">
        <f>IF($I$1&gt;24,D5,"")</f>
        <v>3450</v>
      </c>
      <c r="F5" s="35"/>
      <c r="G5" s="47"/>
      <c r="H5" s="46">
        <v>12</v>
      </c>
      <c r="I5" s="44">
        <f>(1-J5)*I4</f>
        <v>61410</v>
      </c>
      <c r="J5" s="39">
        <v>0.11</v>
      </c>
      <c r="K5" s="47"/>
    </row>
    <row r="6" spans="1:11" ht="20.5" x14ac:dyDescent="0.65">
      <c r="A6" s="11" t="s">
        <v>18</v>
      </c>
      <c r="B6" s="11"/>
      <c r="C6" s="35">
        <v>224</v>
      </c>
      <c r="D6" s="11"/>
      <c r="E6" s="11"/>
      <c r="F6" s="11"/>
      <c r="G6" s="47"/>
      <c r="H6" s="46">
        <v>24</v>
      </c>
      <c r="I6" s="44">
        <f t="shared" ref="I6:I7" si="0">(1-J6)*I5</f>
        <v>57111.299999999996</v>
      </c>
      <c r="J6" s="39">
        <v>7.0000000000000007E-2</v>
      </c>
      <c r="K6" s="47"/>
    </row>
    <row r="7" spans="1:11" ht="20.5" x14ac:dyDescent="0.65">
      <c r="A7" s="11" t="s">
        <v>19</v>
      </c>
      <c r="B7" s="11"/>
      <c r="C7" s="35">
        <v>391.03</v>
      </c>
      <c r="D7" s="11"/>
      <c r="E7" s="11"/>
      <c r="F7" s="11"/>
      <c r="G7" s="47"/>
      <c r="H7" s="46">
        <v>36</v>
      </c>
      <c r="I7" s="44">
        <f t="shared" si="0"/>
        <v>53113.508999999991</v>
      </c>
      <c r="J7" s="39">
        <v>7.0000000000000007E-2</v>
      </c>
      <c r="K7" s="47"/>
    </row>
    <row r="8" spans="1:11" ht="20.5" x14ac:dyDescent="0.65">
      <c r="A8" s="11" t="s">
        <v>20</v>
      </c>
      <c r="B8" s="11"/>
      <c r="C8" s="35">
        <v>208</v>
      </c>
      <c r="D8" s="11"/>
      <c r="E8" s="11"/>
      <c r="F8" s="11"/>
      <c r="G8" s="55"/>
      <c r="H8" s="47"/>
      <c r="I8" s="47"/>
      <c r="J8" s="47"/>
      <c r="K8" s="47"/>
    </row>
    <row r="9" spans="1:11" ht="20.5" x14ac:dyDescent="0.65">
      <c r="A9" s="11" t="s">
        <v>21</v>
      </c>
      <c r="B9" s="11"/>
      <c r="C9" s="42">
        <f>SUM(C3:C8)</f>
        <v>10883.03</v>
      </c>
      <c r="D9" s="42">
        <f t="shared" ref="D9:E9" si="1">SUM(D3:D8)</f>
        <v>9756.4</v>
      </c>
      <c r="E9" s="42">
        <f t="shared" si="1"/>
        <v>9584.4519999999993</v>
      </c>
      <c r="F9" s="42">
        <f>SUM(C9:E9)</f>
        <v>30223.881999999998</v>
      </c>
      <c r="G9" s="55"/>
      <c r="H9" s="47"/>
      <c r="I9" s="47"/>
      <c r="J9" s="47"/>
      <c r="K9" s="47"/>
    </row>
    <row r="10" spans="1:11" ht="20.5" x14ac:dyDescent="0.65">
      <c r="A10" s="11" t="s">
        <v>22</v>
      </c>
      <c r="B10" s="11"/>
      <c r="C10" s="11"/>
      <c r="D10" s="11"/>
      <c r="E10" s="11"/>
      <c r="F10" s="35">
        <f>F18</f>
        <v>53113.508999999991</v>
      </c>
      <c r="G10" s="47"/>
      <c r="H10" s="47"/>
      <c r="I10" s="47"/>
      <c r="J10" s="47"/>
      <c r="K10" s="47"/>
    </row>
    <row r="11" spans="1:11" ht="20.5" x14ac:dyDescent="0.65">
      <c r="A11" s="11"/>
      <c r="B11" s="11"/>
      <c r="C11" s="11"/>
      <c r="D11" s="11"/>
      <c r="E11" s="11"/>
      <c r="F11" s="43">
        <f>F10-F9</f>
        <v>22889.626999999993</v>
      </c>
      <c r="G11" s="47"/>
      <c r="H11" s="47"/>
      <c r="I11" s="47"/>
      <c r="J11" s="47"/>
      <c r="K11" s="47"/>
    </row>
    <row r="12" spans="1:11" s="48" customFormat="1" ht="20.5" x14ac:dyDescent="0.65">
      <c r="A12" s="47"/>
      <c r="B12" s="47"/>
      <c r="C12" s="47"/>
      <c r="D12" s="47"/>
      <c r="E12" s="47"/>
      <c r="F12" s="47"/>
      <c r="G12" s="47"/>
      <c r="H12" s="47"/>
      <c r="I12" s="47"/>
      <c r="J12" s="47"/>
      <c r="K12" s="47"/>
    </row>
    <row r="13" spans="1:11" ht="20.5" x14ac:dyDescent="0.65">
      <c r="A13" s="57"/>
      <c r="B13" s="60" t="s">
        <v>5</v>
      </c>
      <c r="C13" s="60"/>
      <c r="D13" s="60"/>
      <c r="E13" s="60"/>
      <c r="F13" s="60"/>
      <c r="G13" s="47"/>
      <c r="H13" s="47"/>
      <c r="I13" s="47"/>
      <c r="J13" s="47"/>
      <c r="K13" s="47"/>
    </row>
    <row r="14" spans="1:11" ht="20.5" x14ac:dyDescent="0.65">
      <c r="A14" s="11" t="s">
        <v>23</v>
      </c>
      <c r="B14" s="33">
        <f>Input!C17</f>
        <v>0.1</v>
      </c>
      <c r="C14" s="35">
        <f>I4*B14</f>
        <v>6900</v>
      </c>
      <c r="D14" s="11"/>
      <c r="E14" s="11"/>
      <c r="F14" s="11"/>
      <c r="G14" s="47"/>
      <c r="H14" s="47"/>
      <c r="I14" s="47"/>
      <c r="J14" s="47"/>
      <c r="K14" s="47"/>
    </row>
    <row r="15" spans="1:11" ht="20.5" x14ac:dyDescent="0.65">
      <c r="A15" s="11" t="s">
        <v>5</v>
      </c>
      <c r="B15" s="11"/>
      <c r="C15" s="35">
        <f>SUM('Financiamento PRICE'!D5:D17)</f>
        <v>30663.330655016925</v>
      </c>
      <c r="D15" s="35">
        <f>SUM('Financiamento PRICE'!D18:D29)</f>
        <v>30663.330655016925</v>
      </c>
      <c r="E15" s="35">
        <f>SUM('Financiamento PRICE'!D30:D41)</f>
        <v>30663.330655016925</v>
      </c>
      <c r="F15" s="43"/>
      <c r="G15" s="47"/>
      <c r="H15" s="47"/>
      <c r="I15" s="47"/>
      <c r="J15" s="47"/>
      <c r="K15" s="47"/>
    </row>
    <row r="16" spans="1:11" ht="20.5" x14ac:dyDescent="0.65">
      <c r="A16" s="11" t="s">
        <v>24</v>
      </c>
      <c r="B16" s="11"/>
      <c r="C16" s="35">
        <f>C9</f>
        <v>10883.03</v>
      </c>
      <c r="D16" s="42">
        <f>IF(D15&gt;1,D9,"")</f>
        <v>9756.4</v>
      </c>
      <c r="E16" s="42">
        <f>IF(E15&gt;1,E9,"")</f>
        <v>9584.4519999999993</v>
      </c>
      <c r="F16" s="11"/>
      <c r="G16" s="47"/>
      <c r="H16" s="47"/>
      <c r="I16" s="47"/>
      <c r="J16" s="47"/>
      <c r="K16" s="47"/>
    </row>
    <row r="17" spans="1:11" ht="20.5" x14ac:dyDescent="0.65">
      <c r="A17" s="11" t="s">
        <v>21</v>
      </c>
      <c r="B17" s="11"/>
      <c r="C17" s="42">
        <f>SUM(C14:C16)</f>
        <v>48446.360655016921</v>
      </c>
      <c r="D17" s="42">
        <f>SUM(D15:D16)</f>
        <v>40419.730655016923</v>
      </c>
      <c r="E17" s="42">
        <f>SUM(E15:E16)</f>
        <v>40247.782655016927</v>
      </c>
      <c r="F17" s="35">
        <f>-SUM(C17:E17)</f>
        <v>-129113.87396505076</v>
      </c>
      <c r="G17" s="47"/>
      <c r="H17" s="47"/>
      <c r="I17" s="47"/>
      <c r="J17" s="47"/>
      <c r="K17" s="47"/>
    </row>
    <row r="18" spans="1:11" ht="20.5" x14ac:dyDescent="0.65">
      <c r="A18" s="11" t="s">
        <v>22</v>
      </c>
      <c r="B18" s="11"/>
      <c r="C18" s="11"/>
      <c r="D18" s="11"/>
      <c r="E18" s="11"/>
      <c r="F18" s="44">
        <f>VLOOKUP(I1,H5:I7,2,FALSE)</f>
        <v>53113.508999999991</v>
      </c>
      <c r="G18" s="47"/>
      <c r="H18" s="47"/>
      <c r="I18" s="47"/>
      <c r="J18" s="47"/>
      <c r="K18" s="47"/>
    </row>
    <row r="19" spans="1:11" ht="20.5" x14ac:dyDescent="0.65">
      <c r="A19" s="11" t="s">
        <v>25</v>
      </c>
      <c r="B19" s="11"/>
      <c r="C19" s="11"/>
      <c r="D19" s="11"/>
      <c r="E19" s="11"/>
      <c r="F19" s="42">
        <f>F17+F18</f>
        <v>-76000.364965050772</v>
      </c>
      <c r="G19" s="47"/>
      <c r="H19" s="47"/>
      <c r="I19" s="47"/>
      <c r="J19" s="47"/>
      <c r="K19" s="47"/>
    </row>
    <row r="20" spans="1:11" s="48" customFormat="1" ht="20.5" x14ac:dyDescent="0.65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</row>
    <row r="21" spans="1:11" s="48" customFormat="1" ht="20.5" x14ac:dyDescent="0.6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s="48" customFormat="1" ht="20.5" x14ac:dyDescent="0.65">
      <c r="A22" s="47"/>
      <c r="B22" s="47"/>
      <c r="C22" s="47"/>
      <c r="D22" s="47"/>
      <c r="E22" s="47"/>
      <c r="F22" s="47"/>
      <c r="G22" s="47"/>
      <c r="H22" s="47"/>
      <c r="I22" s="47"/>
      <c r="J22" s="47"/>
      <c r="K22" s="47"/>
    </row>
    <row r="23" spans="1:11" s="48" customFormat="1" ht="20.5" x14ac:dyDescent="0.65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</row>
    <row r="24" spans="1:11" s="48" customFormat="1" ht="20.5" x14ac:dyDescent="0.65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</row>
    <row r="25" spans="1:11" s="48" customFormat="1" ht="20.5" x14ac:dyDescent="0.65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</row>
    <row r="26" spans="1:11" s="48" customFormat="1" ht="20.5" x14ac:dyDescent="0.65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</row>
    <row r="27" spans="1:11" s="48" customFormat="1" ht="20.5" x14ac:dyDescent="0.65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</row>
    <row r="28" spans="1:11" s="48" customFormat="1" x14ac:dyDescent="0.35"/>
    <row r="29" spans="1:11" s="48" customFormat="1" x14ac:dyDescent="0.35"/>
    <row r="30" spans="1:11" s="48" customFormat="1" x14ac:dyDescent="0.35"/>
    <row r="31" spans="1:11" s="48" customFormat="1" x14ac:dyDescent="0.35"/>
    <row r="32" spans="1:11" s="48" customFormat="1" x14ac:dyDescent="0.35"/>
    <row r="33" spans="9:12" s="48" customFormat="1" x14ac:dyDescent="0.35"/>
    <row r="34" spans="9:12" s="48" customFormat="1" x14ac:dyDescent="0.35"/>
    <row r="35" spans="9:12" s="48" customFormat="1" x14ac:dyDescent="0.35"/>
    <row r="36" spans="9:12" s="48" customFormat="1" x14ac:dyDescent="0.35"/>
    <row r="37" spans="9:12" s="48" customFormat="1" x14ac:dyDescent="0.35">
      <c r="I37" s="56"/>
      <c r="J37" s="56">
        <f>SUM(Aluguel!C3:C38)</f>
        <v>13232.326115561287</v>
      </c>
      <c r="K37" s="56"/>
      <c r="L37" s="56"/>
    </row>
    <row r="38" spans="9:12" s="48" customFormat="1" x14ac:dyDescent="0.35"/>
    <row r="39" spans="9:12" s="48" customFormat="1" x14ac:dyDescent="0.35"/>
    <row r="40" spans="9:12" s="48" customFormat="1" x14ac:dyDescent="0.35"/>
    <row r="41" spans="9:12" s="48" customFormat="1" x14ac:dyDescent="0.35"/>
    <row r="42" spans="9:12" s="48" customFormat="1" x14ac:dyDescent="0.35"/>
    <row r="43" spans="9:12" s="48" customFormat="1" x14ac:dyDescent="0.35"/>
    <row r="44" spans="9:12" s="48" customFormat="1" x14ac:dyDescent="0.35"/>
    <row r="45" spans="9:12" s="48" customFormat="1" x14ac:dyDescent="0.35"/>
    <row r="46" spans="9:12" s="48" customFormat="1" x14ac:dyDescent="0.35"/>
    <row r="47" spans="9:12" s="48" customFormat="1" x14ac:dyDescent="0.35"/>
    <row r="48" spans="9:12" s="48" customFormat="1" x14ac:dyDescent="0.35"/>
    <row r="49" s="48" customFormat="1" x14ac:dyDescent="0.35"/>
    <row r="50" s="48" customFormat="1" x14ac:dyDescent="0.35"/>
    <row r="51" s="48" customFormat="1" x14ac:dyDescent="0.35"/>
    <row r="52" s="48" customFormat="1" x14ac:dyDescent="0.35"/>
    <row r="53" s="48" customFormat="1" x14ac:dyDescent="0.35"/>
    <row r="54" s="48" customFormat="1" x14ac:dyDescent="0.35"/>
    <row r="55" s="48" customFormat="1" x14ac:dyDescent="0.35"/>
    <row r="56" s="48" customFormat="1" x14ac:dyDescent="0.35"/>
    <row r="57" s="48" customFormat="1" x14ac:dyDescent="0.35"/>
    <row r="58" s="48" customFormat="1" x14ac:dyDescent="0.35"/>
    <row r="59" s="48" customFormat="1" x14ac:dyDescent="0.35"/>
    <row r="60" s="48" customFormat="1" x14ac:dyDescent="0.35"/>
    <row r="61" s="48" customFormat="1" x14ac:dyDescent="0.35"/>
    <row r="62" s="48" customFormat="1" x14ac:dyDescent="0.35"/>
    <row r="63" s="48" customFormat="1" x14ac:dyDescent="0.35"/>
    <row r="64" s="48" customFormat="1" x14ac:dyDescent="0.35"/>
    <row r="65" s="48" customFormat="1" x14ac:dyDescent="0.35"/>
    <row r="66" s="48" customFormat="1" x14ac:dyDescent="0.35"/>
    <row r="67" s="48" customFormat="1" x14ac:dyDescent="0.35"/>
    <row r="68" s="48" customFormat="1" x14ac:dyDescent="0.35"/>
    <row r="69" s="48" customFormat="1" x14ac:dyDescent="0.35"/>
    <row r="70" s="48" customFormat="1" x14ac:dyDescent="0.35"/>
    <row r="71" s="48" customFormat="1" x14ac:dyDescent="0.35"/>
    <row r="72" s="48" customFormat="1" x14ac:dyDescent="0.35"/>
    <row r="73" s="48" customFormat="1" x14ac:dyDescent="0.35"/>
    <row r="74" s="48" customFormat="1" x14ac:dyDescent="0.35"/>
    <row r="75" s="48" customFormat="1" x14ac:dyDescent="0.35"/>
    <row r="76" s="48" customFormat="1" x14ac:dyDescent="0.35"/>
    <row r="77" s="48" customFormat="1" x14ac:dyDescent="0.35"/>
    <row r="78" s="48" customFormat="1" x14ac:dyDescent="0.35"/>
    <row r="79" s="48" customFormat="1" x14ac:dyDescent="0.35"/>
    <row r="80" s="48" customFormat="1" x14ac:dyDescent="0.35"/>
    <row r="81" s="48" customFormat="1" x14ac:dyDescent="0.35"/>
  </sheetData>
  <mergeCells count="3">
    <mergeCell ref="B13:F13"/>
    <mergeCell ref="B1:F1"/>
    <mergeCell ref="H3:I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7485D-E976-4D3B-924E-7AEF7038A48A}">
  <sheetPr codeName="Planilha3"/>
  <dimension ref="A1:T115"/>
  <sheetViews>
    <sheetView topLeftCell="E1" zoomScale="80" zoomScaleNormal="80" workbookViewId="0">
      <selection activeCell="F5" sqref="F5"/>
    </sheetView>
  </sheetViews>
  <sheetFormatPr defaultRowHeight="14.5" x14ac:dyDescent="0.35"/>
  <cols>
    <col min="1" max="1" width="8.08984375" bestFit="1" customWidth="1"/>
    <col min="2" max="2" width="16.90625" bestFit="1" customWidth="1"/>
    <col min="3" max="3" width="17.08984375" bestFit="1" customWidth="1"/>
    <col min="4" max="4" width="22.1796875" customWidth="1"/>
    <col min="5" max="5" width="16.90625" bestFit="1" customWidth="1"/>
    <col min="6" max="6" width="17.7265625" style="48" bestFit="1" customWidth="1"/>
    <col min="7" max="7" width="7.26953125" style="48" customWidth="1"/>
    <col min="8" max="8" width="18.08984375" bestFit="1" customWidth="1"/>
    <col min="9" max="10" width="16.90625" bestFit="1" customWidth="1"/>
    <col min="11" max="11" width="21.90625" customWidth="1"/>
    <col min="12" max="12" width="19.08984375" bestFit="1" customWidth="1"/>
    <col min="13" max="13" width="21" style="48" customWidth="1"/>
    <col min="14" max="19" width="8.7265625" style="48"/>
  </cols>
  <sheetData>
    <row r="1" spans="1:20" ht="20.5" x14ac:dyDescent="0.65">
      <c r="A1" s="45" t="s">
        <v>26</v>
      </c>
      <c r="B1" s="45" t="s">
        <v>27</v>
      </c>
      <c r="C1" s="45" t="s">
        <v>28</v>
      </c>
      <c r="D1" s="45" t="s">
        <v>29</v>
      </c>
      <c r="E1" s="45" t="s">
        <v>30</v>
      </c>
      <c r="F1" s="47"/>
      <c r="H1" s="15"/>
      <c r="I1" s="15" t="s">
        <v>31</v>
      </c>
      <c r="J1" s="15" t="s">
        <v>32</v>
      </c>
      <c r="K1" s="15" t="s">
        <v>33</v>
      </c>
      <c r="L1" s="15" t="s">
        <v>34</v>
      </c>
      <c r="N1" s="47"/>
    </row>
    <row r="2" spans="1:20" ht="20.5" x14ac:dyDescent="0.65">
      <c r="A2" s="11">
        <v>0</v>
      </c>
      <c r="B2" s="11"/>
      <c r="C2" s="11"/>
      <c r="D2" s="11"/>
      <c r="E2" s="11"/>
      <c r="F2" s="47"/>
      <c r="H2" s="11">
        <v>12</v>
      </c>
      <c r="I2" s="34">
        <f>Input!C11</f>
        <v>1699</v>
      </c>
      <c r="J2" s="35">
        <f>I2*12</f>
        <v>20388</v>
      </c>
      <c r="K2" s="35">
        <f>-J2</f>
        <v>-20388</v>
      </c>
      <c r="L2" s="35" cm="1">
        <f t="array" ref="L2">LOOKUP(2,1/(E3:E39&lt;&gt;""),E3:E39)</f>
        <v>17959.156115561345</v>
      </c>
      <c r="N2" s="47"/>
    </row>
    <row r="3" spans="1:20" ht="20.5" x14ac:dyDescent="0.65">
      <c r="A3" s="11">
        <f t="shared" ref="A3:A38" si="0">IF(B3&lt;&gt;"",A2+1,"")</f>
        <v>1</v>
      </c>
      <c r="B3" s="35">
        <f>Compra!I4</f>
        <v>69000</v>
      </c>
      <c r="C3" s="35">
        <f>(IF(A2&lt;$I$9,B3*Aluguel!$J$11,""))</f>
        <v>550.21568959435979</v>
      </c>
      <c r="D3" s="35">
        <f>Aluguel!$I$2</f>
        <v>1699</v>
      </c>
      <c r="E3" s="35">
        <f>B3+C3-D3</f>
        <v>67851.215689594363</v>
      </c>
      <c r="F3" s="47"/>
      <c r="H3" s="11">
        <v>24</v>
      </c>
      <c r="I3" s="35">
        <f>I2*(1+$I$12)</f>
        <v>1783.95</v>
      </c>
      <c r="J3" s="35">
        <f>I3*12</f>
        <v>21407.4</v>
      </c>
      <c r="K3" s="35">
        <f>-SUM(J2,J3,)</f>
        <v>-41795.4</v>
      </c>
      <c r="N3" s="47"/>
    </row>
    <row r="4" spans="1:20" ht="20.5" x14ac:dyDescent="0.65">
      <c r="A4" s="11">
        <f t="shared" si="0"/>
        <v>2</v>
      </c>
      <c r="B4" s="35">
        <f>IF(A3&lt;Aluguel!$I$9,E3,"")</f>
        <v>67851.215689594363</v>
      </c>
      <c r="C4" s="35">
        <f>(IF(A3&lt;$I$9,B4*Aluguel!$J$11,""))</f>
        <v>541.05512218066383</v>
      </c>
      <c r="D4" s="35">
        <f>Aluguel!$I$2</f>
        <v>1699</v>
      </c>
      <c r="E4" s="35">
        <f>IF(A3&lt;$I$9,B4+C4-D4,"")</f>
        <v>66693.27081177503</v>
      </c>
      <c r="F4" s="47"/>
      <c r="H4" s="11">
        <v>36</v>
      </c>
      <c r="I4" s="35">
        <f>I3*(1+$I$12)</f>
        <v>1873.1475</v>
      </c>
      <c r="J4" s="35">
        <f>I4*12</f>
        <v>22477.77</v>
      </c>
      <c r="K4" s="35">
        <f>-SUM(J2:J4)</f>
        <v>-64273.17</v>
      </c>
      <c r="N4" s="47"/>
    </row>
    <row r="5" spans="1:20" ht="20.5" x14ac:dyDescent="0.65">
      <c r="A5" s="11">
        <f t="shared" si="0"/>
        <v>3</v>
      </c>
      <c r="B5" s="35">
        <f>IF(A4&lt;Aluguel!$I$9,E4,"")</f>
        <v>66693.27081177503</v>
      </c>
      <c r="C5" s="35">
        <f>(IF(A4&lt;$I$9,B5*Aluguel!$J$11,""))</f>
        <v>531.82150711600264</v>
      </c>
      <c r="D5" s="35">
        <f>Aluguel!$I$2</f>
        <v>1699</v>
      </c>
      <c r="E5" s="35">
        <f t="shared" ref="E5:E38" si="1">IF(A4&lt;$I$9,B5+C5-D5,"")</f>
        <v>65526.092318891038</v>
      </c>
      <c r="F5" s="47"/>
      <c r="G5" s="47"/>
      <c r="H5" s="47"/>
      <c r="I5" s="50"/>
      <c r="J5" s="51"/>
      <c r="K5" s="47"/>
      <c r="L5" s="47"/>
      <c r="M5" s="47"/>
      <c r="N5" s="47"/>
      <c r="T5" s="48"/>
    </row>
    <row r="6" spans="1:20" ht="20.5" x14ac:dyDescent="0.65">
      <c r="A6" s="11">
        <f t="shared" si="0"/>
        <v>4</v>
      </c>
      <c r="B6" s="35">
        <f>IF(A5&lt;Aluguel!$I$9,E5,"")</f>
        <v>65526.092318891038</v>
      </c>
      <c r="C6" s="35">
        <f>(IF(A5&lt;$I$9,B6*Aluguel!$J$11,""))</f>
        <v>522.51426190814948</v>
      </c>
      <c r="D6" s="35">
        <f>Aluguel!$I$2</f>
        <v>1699</v>
      </c>
      <c r="E6" s="35">
        <f t="shared" si="1"/>
        <v>64349.606580799184</v>
      </c>
      <c r="F6" s="47"/>
      <c r="G6" s="47"/>
      <c r="H6" s="47"/>
      <c r="I6" s="47"/>
      <c r="J6" s="47"/>
      <c r="K6" s="47"/>
      <c r="L6" s="47"/>
      <c r="M6" s="47"/>
      <c r="N6" s="47"/>
      <c r="T6" s="48"/>
    </row>
    <row r="7" spans="1:20" ht="20.5" x14ac:dyDescent="0.65">
      <c r="A7" s="11">
        <f t="shared" si="0"/>
        <v>5</v>
      </c>
      <c r="B7" s="35">
        <f>IF(A6&lt;Aluguel!$I$9,E6,"")</f>
        <v>64349.606580799184</v>
      </c>
      <c r="C7" s="35">
        <f>(IF(A6&lt;$I$9,B7*Aluguel!$J$11,""))</f>
        <v>513.13279942000247</v>
      </c>
      <c r="D7" s="35">
        <f>Aluguel!$I$2</f>
        <v>1699</v>
      </c>
      <c r="E7" s="35">
        <f t="shared" si="1"/>
        <v>63163.739380219187</v>
      </c>
      <c r="F7" s="47"/>
      <c r="G7" s="47"/>
      <c r="H7" s="47"/>
      <c r="I7" s="47"/>
      <c r="J7" s="47"/>
      <c r="K7" s="47"/>
      <c r="L7" s="47"/>
      <c r="M7" s="47"/>
      <c r="N7" s="47"/>
      <c r="T7" s="48"/>
    </row>
    <row r="8" spans="1:20" ht="20.5" x14ac:dyDescent="0.65">
      <c r="A8" s="11">
        <f t="shared" si="0"/>
        <v>6</v>
      </c>
      <c r="B8" s="35">
        <f>IF(A7&lt;Aluguel!$I$9,E7,"")</f>
        <v>63163.739380219187</v>
      </c>
      <c r="C8" s="35">
        <f>(IF(A7&lt;$I$9,B8*Aluguel!$J$11,""))</f>
        <v>503.67652783254664</v>
      </c>
      <c r="D8" s="35">
        <f>Aluguel!$I$2</f>
        <v>1699</v>
      </c>
      <c r="E8" s="35">
        <f t="shared" si="1"/>
        <v>61968.415908051735</v>
      </c>
      <c r="F8" s="47"/>
      <c r="G8" s="47"/>
      <c r="H8" s="62" t="s">
        <v>35</v>
      </c>
      <c r="I8" s="63"/>
      <c r="J8" s="63"/>
      <c r="K8" s="47"/>
      <c r="L8" s="47"/>
      <c r="M8" s="47"/>
      <c r="N8" s="47"/>
    </row>
    <row r="9" spans="1:20" ht="20.5" x14ac:dyDescent="0.65">
      <c r="A9" s="11">
        <f t="shared" si="0"/>
        <v>7</v>
      </c>
      <c r="B9" s="35">
        <f>IF(A8&lt;Aluguel!$I$9,E8,"")</f>
        <v>61968.415908051735</v>
      </c>
      <c r="C9" s="35">
        <f>(IF(A8&lt;$I$9,B9*Aluguel!$J$11,""))</f>
        <v>494.14485060751849</v>
      </c>
      <c r="D9" s="35">
        <f>Aluguel!$I$2</f>
        <v>1699</v>
      </c>
      <c r="E9" s="35">
        <f t="shared" si="1"/>
        <v>60763.560758659252</v>
      </c>
      <c r="F9" s="47"/>
      <c r="G9" s="47"/>
      <c r="H9" s="11" t="s">
        <v>36</v>
      </c>
      <c r="I9" s="64">
        <f>Input!C12</f>
        <v>36</v>
      </c>
      <c r="J9" s="64"/>
      <c r="K9" s="47"/>
      <c r="L9" s="47"/>
      <c r="M9" s="47"/>
      <c r="N9" s="47"/>
    </row>
    <row r="10" spans="1:20" ht="20.5" x14ac:dyDescent="0.65">
      <c r="A10" s="11">
        <f t="shared" si="0"/>
        <v>8</v>
      </c>
      <c r="B10" s="35">
        <f>IF(A9&lt;Aluguel!$I$9,E9,"")</f>
        <v>60763.560758659252</v>
      </c>
      <c r="C10" s="35">
        <f>(IF(A9&lt;$I$9,B10*Aluguel!$J$11,""))</f>
        <v>484.53716644977504</v>
      </c>
      <c r="D10" s="35">
        <f>Aluguel!$I$2</f>
        <v>1699</v>
      </c>
      <c r="E10" s="35">
        <f t="shared" si="1"/>
        <v>59549.097925109025</v>
      </c>
      <c r="F10" s="47"/>
      <c r="G10" s="47"/>
      <c r="H10" s="11"/>
      <c r="I10" s="11" t="s">
        <v>37</v>
      </c>
      <c r="J10" s="11" t="s">
        <v>38</v>
      </c>
      <c r="K10" s="47"/>
      <c r="L10" s="47"/>
      <c r="M10" s="47"/>
      <c r="N10" s="47"/>
    </row>
    <row r="11" spans="1:20" ht="20.5" x14ac:dyDescent="0.65">
      <c r="A11" s="11">
        <f t="shared" si="0"/>
        <v>9</v>
      </c>
      <c r="B11" s="35">
        <f>IF(A10&lt;Aluguel!$I$9,E10,"")</f>
        <v>59549.097925109025</v>
      </c>
      <c r="C11" s="35">
        <f>(IF(A10&lt;$I$9,B11*Aluguel!$J$11,""))</f>
        <v>474.85286926936112</v>
      </c>
      <c r="D11" s="35">
        <f>Aluguel!$I$2</f>
        <v>1699</v>
      </c>
      <c r="E11" s="35">
        <f t="shared" si="1"/>
        <v>58324.950794378383</v>
      </c>
      <c r="F11" s="47"/>
      <c r="G11" s="47"/>
      <c r="H11" s="11" t="s">
        <v>39</v>
      </c>
      <c r="I11" s="31">
        <f>Input!C20</f>
        <v>0.1</v>
      </c>
      <c r="J11" s="32">
        <f>(1+I11)^(1/12)-1</f>
        <v>7.9741404289037643E-3</v>
      </c>
      <c r="K11" s="47"/>
      <c r="L11" s="47"/>
      <c r="M11" s="47"/>
      <c r="N11" s="47"/>
    </row>
    <row r="12" spans="1:20" ht="20.5" x14ac:dyDescent="0.65">
      <c r="A12" s="11">
        <f t="shared" si="0"/>
        <v>10</v>
      </c>
      <c r="B12" s="35">
        <f>IF(A11&lt;Aluguel!$I$9,E11,"")</f>
        <v>58324.950794378383</v>
      </c>
      <c r="C12" s="35">
        <f>(IF(A11&lt;$I$9,B12*Aluguel!$J$11,""))</f>
        <v>465.09134814327541</v>
      </c>
      <c r="D12" s="35">
        <f>Aluguel!$I$2</f>
        <v>1699</v>
      </c>
      <c r="E12" s="35">
        <f t="shared" si="1"/>
        <v>57091.042142521655</v>
      </c>
      <c r="F12" s="47"/>
      <c r="G12" s="47"/>
      <c r="H12" s="11" t="s">
        <v>40</v>
      </c>
      <c r="I12" s="33">
        <f>Input!C19</f>
        <v>0.05</v>
      </c>
      <c r="J12" s="11"/>
      <c r="K12" s="47"/>
      <c r="L12" s="47"/>
      <c r="M12" s="47"/>
      <c r="N12" s="47"/>
    </row>
    <row r="13" spans="1:20" ht="20.5" x14ac:dyDescent="0.65">
      <c r="A13" s="11">
        <f t="shared" si="0"/>
        <v>11</v>
      </c>
      <c r="B13" s="35">
        <f>IF(A12&lt;Aluguel!$I$9,E12,"")</f>
        <v>57091.042142521655</v>
      </c>
      <c r="C13" s="35">
        <f>(IF(A12&lt;$I$9,B13*Aluguel!$J$11,""))</f>
        <v>455.25198727693049</v>
      </c>
      <c r="D13" s="35">
        <f>Aluguel!$I$2</f>
        <v>1699</v>
      </c>
      <c r="E13" s="35">
        <f t="shared" si="1"/>
        <v>55847.294129798589</v>
      </c>
      <c r="F13" s="47"/>
      <c r="G13" s="47"/>
      <c r="H13" s="47"/>
      <c r="I13" s="47"/>
      <c r="J13" s="47"/>
      <c r="K13" s="47"/>
      <c r="L13" s="47"/>
      <c r="M13" s="47"/>
      <c r="N13" s="47"/>
    </row>
    <row r="14" spans="1:20" ht="20.5" x14ac:dyDescent="0.65">
      <c r="A14" s="11">
        <f t="shared" si="0"/>
        <v>12</v>
      </c>
      <c r="B14" s="35">
        <f>IF(A13&lt;Aluguel!$I$9,E13,"")</f>
        <v>55847.294129798589</v>
      </c>
      <c r="C14" s="35">
        <f>(IF(A13&lt;$I$9,B14*Aluguel!$J$11,""))</f>
        <v>445.33416596530679</v>
      </c>
      <c r="D14" s="35">
        <f>Aluguel!$I$2</f>
        <v>1699</v>
      </c>
      <c r="E14" s="35">
        <f t="shared" si="1"/>
        <v>54593.628295763898</v>
      </c>
      <c r="F14" s="47"/>
      <c r="G14" s="47"/>
      <c r="H14" s="48"/>
      <c r="I14" s="47"/>
      <c r="J14" s="48"/>
      <c r="K14" s="47"/>
      <c r="L14" s="47"/>
      <c r="M14" s="47"/>
      <c r="N14" s="47"/>
    </row>
    <row r="15" spans="1:20" ht="20.5" x14ac:dyDescent="0.65">
      <c r="A15" s="11">
        <f t="shared" si="0"/>
        <v>13</v>
      </c>
      <c r="B15" s="35">
        <f>IF(A14&lt;Aluguel!$I$9,E14,"")</f>
        <v>54593.628295763898</v>
      </c>
      <c r="C15" s="35">
        <f>(IF(A14&lt;$I$9,B15*Aluguel!$J$11,""))</f>
        <v>435.33725855379544</v>
      </c>
      <c r="D15" s="35">
        <f t="shared" ref="D15:D26" si="2">IF(A15&lt;&gt;"", $I$3, "")</f>
        <v>1783.95</v>
      </c>
      <c r="E15" s="35">
        <f t="shared" si="1"/>
        <v>53245.015554317695</v>
      </c>
      <c r="F15" s="47"/>
      <c r="G15" s="47"/>
      <c r="H15" s="48"/>
      <c r="I15" s="47"/>
      <c r="J15" s="48"/>
      <c r="K15" s="47"/>
      <c r="L15" s="47"/>
      <c r="M15" s="47"/>
      <c r="N15" s="47"/>
    </row>
    <row r="16" spans="1:20" ht="20.5" x14ac:dyDescent="0.65">
      <c r="A16" s="11">
        <f t="shared" si="0"/>
        <v>14</v>
      </c>
      <c r="B16" s="35">
        <f>IF(A15&lt;Aluguel!$I$9,E15,"")</f>
        <v>53245.015554317695</v>
      </c>
      <c r="C16" s="35">
        <f>(IF(A15&lt;$I$9,B16*Aluguel!$J$11,""))</f>
        <v>424.58323116929449</v>
      </c>
      <c r="D16" s="35">
        <f t="shared" si="2"/>
        <v>1783.95</v>
      </c>
      <c r="E16" s="35">
        <f t="shared" si="1"/>
        <v>51885.648785486992</v>
      </c>
      <c r="F16" s="47"/>
      <c r="G16" s="47"/>
      <c r="H16" s="48"/>
      <c r="I16" s="47"/>
      <c r="J16" s="47"/>
      <c r="K16" s="47"/>
      <c r="L16" s="47"/>
      <c r="M16" s="47"/>
      <c r="N16" s="47"/>
    </row>
    <row r="17" spans="1:14" ht="20.5" x14ac:dyDescent="0.65">
      <c r="A17" s="11">
        <f t="shared" si="0"/>
        <v>15</v>
      </c>
      <c r="B17" s="35">
        <f>IF(A16&lt;Aluguel!$I$9,E16,"")</f>
        <v>51885.648785486992</v>
      </c>
      <c r="C17" s="35">
        <f>(IF(A16&lt;$I$9,B17*Aluguel!$J$11,""))</f>
        <v>413.7434496602533</v>
      </c>
      <c r="D17" s="35">
        <f t="shared" si="2"/>
        <v>1783.95</v>
      </c>
      <c r="E17" s="35">
        <f t="shared" si="1"/>
        <v>50515.442235147246</v>
      </c>
      <c r="F17" s="47"/>
      <c r="G17" s="47"/>
      <c r="H17" s="48"/>
      <c r="I17" s="47"/>
      <c r="J17" s="47"/>
      <c r="K17" s="47"/>
      <c r="L17" s="47"/>
      <c r="M17" s="47"/>
      <c r="N17" s="47"/>
    </row>
    <row r="18" spans="1:14" ht="20.5" x14ac:dyDescent="0.65">
      <c r="A18" s="11">
        <f t="shared" si="0"/>
        <v>16</v>
      </c>
      <c r="B18" s="35">
        <f>IF(A17&lt;Aluguel!$I$9,E17,"")</f>
        <v>50515.442235147246</v>
      </c>
      <c r="C18" s="35">
        <f>(IF(A17&lt;$I$9,B18*Aluguel!$J$11,""))</f>
        <v>402.81723021124037</v>
      </c>
      <c r="D18" s="35">
        <f t="shared" si="2"/>
        <v>1783.95</v>
      </c>
      <c r="E18" s="35">
        <f t="shared" si="1"/>
        <v>49134.309465358492</v>
      </c>
      <c r="F18" s="47"/>
      <c r="G18" s="47"/>
      <c r="H18" s="47"/>
      <c r="I18" s="47"/>
      <c r="J18" s="47"/>
      <c r="K18" s="47"/>
      <c r="L18" s="47"/>
      <c r="M18" s="47"/>
      <c r="N18" s="47"/>
    </row>
    <row r="19" spans="1:14" ht="20.5" x14ac:dyDescent="0.65">
      <c r="A19" s="11">
        <f t="shared" si="0"/>
        <v>17</v>
      </c>
      <c r="B19" s="35">
        <f>IF(A18&lt;Aluguel!$I$9,E18,"")</f>
        <v>49134.309465358492</v>
      </c>
      <c r="C19" s="35">
        <f>(IF(A18&lt;$I$9,B19*Aluguel!$J$11,""))</f>
        <v>391.80388355398406</v>
      </c>
      <c r="D19" s="35">
        <f t="shared" si="2"/>
        <v>1783.95</v>
      </c>
      <c r="E19" s="35">
        <f t="shared" si="1"/>
        <v>47742.16334891248</v>
      </c>
      <c r="F19" s="47"/>
      <c r="G19" s="47"/>
      <c r="H19" s="48"/>
      <c r="I19" s="47"/>
      <c r="J19" s="47"/>
      <c r="K19" s="47"/>
      <c r="L19" s="47"/>
      <c r="M19" s="47"/>
      <c r="N19" s="47"/>
    </row>
    <row r="20" spans="1:14" ht="20.5" x14ac:dyDescent="0.65">
      <c r="A20" s="11">
        <f t="shared" si="0"/>
        <v>18</v>
      </c>
      <c r="B20" s="35">
        <f>IF(A19&lt;Aluguel!$I$9,E19,"")</f>
        <v>47742.16334891248</v>
      </c>
      <c r="C20" s="35">
        <f>(IF(A19&lt;$I$9,B20*Aluguel!$J$11,""))</f>
        <v>380.70271492389054</v>
      </c>
      <c r="D20" s="35">
        <f t="shared" si="2"/>
        <v>1783.95</v>
      </c>
      <c r="E20" s="35">
        <f t="shared" si="1"/>
        <v>46338.916063836376</v>
      </c>
      <c r="F20" s="47"/>
      <c r="G20" s="47"/>
      <c r="H20" s="48"/>
      <c r="I20" s="47"/>
      <c r="J20" s="47"/>
      <c r="K20" s="47"/>
      <c r="L20" s="47"/>
      <c r="M20" s="47"/>
      <c r="N20" s="47"/>
    </row>
    <row r="21" spans="1:14" ht="20.5" x14ac:dyDescent="0.65">
      <c r="A21" s="11">
        <f t="shared" si="0"/>
        <v>19</v>
      </c>
      <c r="B21" s="35">
        <f>IF(A20&lt;Aluguel!$I$9,E20,"")</f>
        <v>46338.916063836376</v>
      </c>
      <c r="C21" s="35">
        <f>(IF(A20&lt;$I$9,B21*Aluguel!$J$11,""))</f>
        <v>369.51302401621575</v>
      </c>
      <c r="D21" s="35">
        <f t="shared" si="2"/>
        <v>1783.95</v>
      </c>
      <c r="E21" s="35">
        <f t="shared" si="1"/>
        <v>44924.479087852596</v>
      </c>
      <c r="F21" s="47"/>
      <c r="G21" s="47"/>
      <c r="H21" s="47"/>
      <c r="I21" s="47"/>
      <c r="J21" s="47"/>
      <c r="K21" s="47"/>
      <c r="L21" s="47"/>
      <c r="M21" s="47"/>
      <c r="N21" s="47"/>
    </row>
    <row r="22" spans="1:14" x14ac:dyDescent="0.35">
      <c r="A22" s="52">
        <f t="shared" si="0"/>
        <v>20</v>
      </c>
      <c r="B22" s="53">
        <f>IF(A21&lt;Aluguel!$I$9,E21,"")</f>
        <v>44924.479087852596</v>
      </c>
      <c r="C22" s="53">
        <f>(IF(A21&lt;$I$9,B22*Aluguel!$J$11,""))</f>
        <v>358.2341049418871</v>
      </c>
      <c r="D22" s="53">
        <f t="shared" si="2"/>
        <v>1783.95</v>
      </c>
      <c r="E22" s="53">
        <f t="shared" si="1"/>
        <v>43498.763192794489</v>
      </c>
      <c r="H22" s="48"/>
      <c r="I22" s="48"/>
      <c r="J22" s="48"/>
      <c r="K22" s="48"/>
      <c r="L22" s="48"/>
    </row>
    <row r="23" spans="1:14" x14ac:dyDescent="0.35">
      <c r="A23" s="52">
        <f t="shared" si="0"/>
        <v>21</v>
      </c>
      <c r="B23" s="53">
        <f>IF(A22&lt;Aluguel!$I$9,E22,"")</f>
        <v>43498.763192794489</v>
      </c>
      <c r="C23" s="53">
        <f>(IF(A22&lt;$I$9,B23*Aluguel!$J$11,""))</f>
        <v>346.86524618297352</v>
      </c>
      <c r="D23" s="53">
        <f t="shared" si="2"/>
        <v>1783.95</v>
      </c>
      <c r="E23" s="53">
        <f t="shared" si="1"/>
        <v>42061.678438977469</v>
      </c>
      <c r="H23" s="48"/>
      <c r="I23" s="48"/>
      <c r="J23" s="48"/>
      <c r="K23" s="48"/>
      <c r="L23" s="48"/>
    </row>
    <row r="24" spans="1:14" x14ac:dyDescent="0.35">
      <c r="A24" s="52">
        <f t="shared" si="0"/>
        <v>22</v>
      </c>
      <c r="B24" s="53">
        <f>IF(A23&lt;Aluguel!$I$9,E23,"")</f>
        <v>42061.678438977469</v>
      </c>
      <c r="C24" s="53">
        <f>(IF(A23&lt;$I$9,B24*Aluguel!$J$11,""))</f>
        <v>335.40573054780003</v>
      </c>
      <c r="D24" s="53">
        <f t="shared" si="2"/>
        <v>1783.95</v>
      </c>
      <c r="E24" s="53">
        <f t="shared" si="1"/>
        <v>40613.13416952527</v>
      </c>
      <c r="H24" s="48"/>
      <c r="I24" s="48"/>
      <c r="J24" s="48"/>
      <c r="K24" s="48"/>
      <c r="L24" s="48"/>
    </row>
    <row r="25" spans="1:14" x14ac:dyDescent="0.35">
      <c r="A25" s="52">
        <f t="shared" si="0"/>
        <v>23</v>
      </c>
      <c r="B25" s="53">
        <f>IF(A24&lt;Aluguel!$I$9,E24,"")</f>
        <v>40613.13416952527</v>
      </c>
      <c r="C25" s="53">
        <f>(IF(A24&lt;$I$9,B25*Aluguel!$J$11,""))</f>
        <v>323.85483512570437</v>
      </c>
      <c r="D25" s="53">
        <f t="shared" si="2"/>
        <v>1783.95</v>
      </c>
      <c r="E25" s="53">
        <f t="shared" si="1"/>
        <v>39153.039004650978</v>
      </c>
      <c r="H25" s="48"/>
      <c r="I25" s="48"/>
      <c r="J25" s="48"/>
      <c r="K25" s="48"/>
      <c r="L25" s="48"/>
    </row>
    <row r="26" spans="1:14" x14ac:dyDescent="0.35">
      <c r="A26" s="52">
        <f t="shared" si="0"/>
        <v>24</v>
      </c>
      <c r="B26" s="53">
        <f>IF(A25&lt;Aluguel!$I$9,E25,"")</f>
        <v>39153.039004650978</v>
      </c>
      <c r="C26" s="53">
        <f>(IF(A25&lt;$I$9,B26*Aluguel!$J$11,""))</f>
        <v>312.21183124143334</v>
      </c>
      <c r="D26" s="53">
        <f t="shared" si="2"/>
        <v>1783.95</v>
      </c>
      <c r="E26" s="53">
        <f t="shared" si="1"/>
        <v>37681.300835892413</v>
      </c>
      <c r="H26" s="48"/>
      <c r="I26" s="48"/>
      <c r="J26" s="48"/>
      <c r="K26" s="48"/>
      <c r="L26" s="48"/>
    </row>
    <row r="27" spans="1:14" x14ac:dyDescent="0.35">
      <c r="A27" s="52">
        <f t="shared" si="0"/>
        <v>25</v>
      </c>
      <c r="B27" s="53">
        <f>IF(A26&lt;Aluguel!$I$9,E26,"")</f>
        <v>37681.300835892413</v>
      </c>
      <c r="C27" s="53">
        <f>(IF(A26&lt;$I$9,B27*Aluguel!$J$11,""))</f>
        <v>300.47598440917488</v>
      </c>
      <c r="D27" s="53">
        <f t="shared" ref="D27:D39" si="3">IF(A27&lt;&gt;"", $I$4, "")</f>
        <v>1873.1475</v>
      </c>
      <c r="E27" s="53">
        <f t="shared" si="1"/>
        <v>36108.629320301588</v>
      </c>
      <c r="H27" s="48"/>
      <c r="I27" s="48"/>
      <c r="J27" s="48"/>
      <c r="K27" s="48"/>
      <c r="L27" s="48"/>
    </row>
    <row r="28" spans="1:14" x14ac:dyDescent="0.35">
      <c r="A28" s="52">
        <f t="shared" si="0"/>
        <v>26</v>
      </c>
      <c r="B28" s="53">
        <f>IF(A27&lt;Aluguel!$I$9,E27,"")</f>
        <v>36108.629320301588</v>
      </c>
      <c r="C28" s="53">
        <f>(IF(A27&lt;$I$9,B28*Aluguel!$J$11,""))</f>
        <v>287.93528089531674</v>
      </c>
      <c r="D28" s="53">
        <f t="shared" si="3"/>
        <v>1873.1475</v>
      </c>
      <c r="E28" s="53">
        <f t="shared" si="1"/>
        <v>34523.417101196908</v>
      </c>
      <c r="H28" s="48"/>
      <c r="I28" s="48"/>
      <c r="J28" s="48"/>
      <c r="K28" s="48"/>
      <c r="L28" s="48"/>
    </row>
    <row r="29" spans="1:14" x14ac:dyDescent="0.35">
      <c r="A29" s="52">
        <f t="shared" si="0"/>
        <v>27</v>
      </c>
      <c r="B29" s="53">
        <f>IF(A28&lt;Aluguel!$I$9,E28,"")</f>
        <v>34523.417101196908</v>
      </c>
      <c r="C29" s="53">
        <f>(IF(A28&lt;$I$9,B29*Aluguel!$J$11,""))</f>
        <v>275.29457605056189</v>
      </c>
      <c r="D29" s="53">
        <f t="shared" si="3"/>
        <v>1873.1475</v>
      </c>
      <c r="E29" s="53">
        <f t="shared" si="1"/>
        <v>32925.56417724747</v>
      </c>
      <c r="H29" s="48"/>
      <c r="I29" s="48"/>
      <c r="J29" s="48"/>
      <c r="K29" s="48"/>
      <c r="L29" s="48"/>
    </row>
    <row r="30" spans="1:14" x14ac:dyDescent="0.35">
      <c r="A30" s="52">
        <f t="shared" si="0"/>
        <v>28</v>
      </c>
      <c r="B30" s="53">
        <f>IF(A29&lt;Aluguel!$I$9,E29,"")</f>
        <v>32925.56417724747</v>
      </c>
      <c r="C30" s="53">
        <f>(IF(A29&lt;$I$9,B30*Aluguel!$J$11,""))</f>
        <v>262.55307245025455</v>
      </c>
      <c r="D30" s="53">
        <f t="shared" si="3"/>
        <v>1873.1475</v>
      </c>
      <c r="E30" s="53">
        <f t="shared" si="1"/>
        <v>31314.969749697724</v>
      </c>
      <c r="H30" s="48"/>
      <c r="I30" s="48"/>
      <c r="J30" s="48"/>
      <c r="K30" s="48"/>
      <c r="L30" s="48"/>
    </row>
    <row r="31" spans="1:14" x14ac:dyDescent="0.35">
      <c r="A31" s="52">
        <f t="shared" si="0"/>
        <v>29</v>
      </c>
      <c r="B31" s="53">
        <f>IF(A30&lt;Aluguel!$I$9,E30,"")</f>
        <v>31314.969749697724</v>
      </c>
      <c r="C31" s="53">
        <f>(IF(A30&lt;$I$9,B31*Aluguel!$J$11,""))</f>
        <v>249.70996631096301</v>
      </c>
      <c r="D31" s="53">
        <f t="shared" si="3"/>
        <v>1873.1475</v>
      </c>
      <c r="E31" s="53">
        <f t="shared" si="1"/>
        <v>29691.532216008687</v>
      </c>
      <c r="H31" s="48"/>
      <c r="I31" s="48"/>
      <c r="J31" s="48"/>
      <c r="K31" s="48"/>
      <c r="L31" s="48"/>
    </row>
    <row r="32" spans="1:14" x14ac:dyDescent="0.35">
      <c r="A32" s="52">
        <f t="shared" si="0"/>
        <v>30</v>
      </c>
      <c r="B32" s="53">
        <f>IF(A31&lt;Aluguel!$I$9,E31,"")</f>
        <v>29691.532216008687</v>
      </c>
      <c r="C32" s="53">
        <f>(IF(A31&lt;$I$9,B32*Aluguel!$J$11,""))</f>
        <v>236.76444743977345</v>
      </c>
      <c r="D32" s="53">
        <f t="shared" si="3"/>
        <v>1873.1475</v>
      </c>
      <c r="E32" s="53">
        <f t="shared" si="1"/>
        <v>28055.149163448463</v>
      </c>
      <c r="H32" s="48"/>
      <c r="I32" s="48"/>
      <c r="J32" s="48"/>
      <c r="K32" s="48"/>
      <c r="L32" s="48"/>
    </row>
    <row r="33" spans="1:12" x14ac:dyDescent="0.35">
      <c r="A33" s="52">
        <f t="shared" si="0"/>
        <v>31</v>
      </c>
      <c r="B33" s="53">
        <f>IF(A32&lt;Aluguel!$I$9,E32,"")</f>
        <v>28055.149163448463</v>
      </c>
      <c r="C33" s="53">
        <f>(IF(A32&lt;$I$9,B33*Aluguel!$J$11,""))</f>
        <v>223.71569918318002</v>
      </c>
      <c r="D33" s="53">
        <f t="shared" si="3"/>
        <v>1873.1475</v>
      </c>
      <c r="E33" s="53">
        <f t="shared" si="1"/>
        <v>26405.717362631643</v>
      </c>
      <c r="H33" s="48"/>
      <c r="I33" s="48"/>
      <c r="J33" s="48"/>
      <c r="K33" s="48"/>
      <c r="L33" s="48"/>
    </row>
    <row r="34" spans="1:12" x14ac:dyDescent="0.35">
      <c r="A34" s="52">
        <f t="shared" si="0"/>
        <v>32</v>
      </c>
      <c r="B34" s="53">
        <f>IF(A33&lt;Aluguel!$I$9,E33,"")</f>
        <v>26405.717362631643</v>
      </c>
      <c r="C34" s="53">
        <f>(IF(A33&lt;$I$9,B34*Aluguel!$J$11,""))</f>
        <v>210.56289837556707</v>
      </c>
      <c r="D34" s="53">
        <f t="shared" si="3"/>
        <v>1873.1475</v>
      </c>
      <c r="E34" s="53">
        <f t="shared" si="1"/>
        <v>24743.132761007211</v>
      </c>
      <c r="H34" s="48"/>
      <c r="I34" s="48"/>
      <c r="J34" s="48"/>
      <c r="K34" s="48"/>
      <c r="L34" s="48"/>
    </row>
    <row r="35" spans="1:12" x14ac:dyDescent="0.35">
      <c r="A35" s="52">
        <f t="shared" si="0"/>
        <v>33</v>
      </c>
      <c r="B35" s="53">
        <f>IF(A34&lt;Aluguel!$I$9,E34,"")</f>
        <v>24743.132761007211</v>
      </c>
      <c r="C35" s="53">
        <f>(IF(A34&lt;$I$9,B35*Aluguel!$J$11,""))</f>
        <v>197.30521528728082</v>
      </c>
      <c r="D35" s="53">
        <f t="shared" si="3"/>
        <v>1873.1475</v>
      </c>
      <c r="E35" s="53">
        <f t="shared" si="1"/>
        <v>23067.290476294493</v>
      </c>
      <c r="H35" s="48"/>
      <c r="I35" s="48"/>
      <c r="J35" s="48"/>
      <c r="K35" s="48"/>
      <c r="L35" s="48"/>
    </row>
    <row r="36" spans="1:12" x14ac:dyDescent="0.35">
      <c r="A36" s="52">
        <f t="shared" si="0"/>
        <v>34</v>
      </c>
      <c r="B36" s="53">
        <f>IF(A35&lt;Aluguel!$I$9,E35,"")</f>
        <v>23067.290476294493</v>
      </c>
      <c r="C36" s="53">
        <f>(IF(A35&lt;$I$9,B36*Aluguel!$J$11,""))</f>
        <v>183.94181357228669</v>
      </c>
      <c r="D36" s="53">
        <f t="shared" si="3"/>
        <v>1873.1475</v>
      </c>
      <c r="E36" s="53">
        <f t="shared" si="1"/>
        <v>21378.084789866782</v>
      </c>
      <c r="H36" s="48"/>
      <c r="I36" s="48"/>
      <c r="J36" s="48"/>
      <c r="K36" s="48"/>
      <c r="L36" s="48"/>
    </row>
    <row r="37" spans="1:12" x14ac:dyDescent="0.35">
      <c r="A37" s="52">
        <f t="shared" si="0"/>
        <v>35</v>
      </c>
      <c r="B37" s="53">
        <f>IF(A36&lt;Aluguel!$I$9,E36,"")</f>
        <v>21378.084789866782</v>
      </c>
      <c r="C37" s="53">
        <f>(IF(A36&lt;$I$9,B37*Aluguel!$J$11,""))</f>
        <v>170.47185021540935</v>
      </c>
      <c r="D37" s="53">
        <f t="shared" si="3"/>
        <v>1873.1475</v>
      </c>
      <c r="E37" s="53">
        <f t="shared" si="1"/>
        <v>19675.409140082193</v>
      </c>
      <c r="H37" s="48"/>
      <c r="I37" s="48"/>
      <c r="J37" s="48"/>
      <c r="K37" s="48"/>
      <c r="L37" s="48"/>
    </row>
    <row r="38" spans="1:12" x14ac:dyDescent="0.35">
      <c r="A38" s="52">
        <f t="shared" si="0"/>
        <v>36</v>
      </c>
      <c r="B38" s="53">
        <f>IF(A37&lt;Aluguel!$I$9,E37,"")</f>
        <v>19675.409140082193</v>
      </c>
      <c r="C38" s="53">
        <f>(IF(A37&lt;$I$9,B38*Aluguel!$J$11,""))</f>
        <v>156.89447547915205</v>
      </c>
      <c r="D38" s="53">
        <f t="shared" si="3"/>
        <v>1873.1475</v>
      </c>
      <c r="E38" s="53">
        <f t="shared" si="1"/>
        <v>17959.156115561345</v>
      </c>
      <c r="H38" s="48"/>
      <c r="I38" s="48"/>
      <c r="J38" s="48"/>
      <c r="K38" s="48"/>
      <c r="L38" s="48"/>
    </row>
    <row r="39" spans="1:12" x14ac:dyDescent="0.35">
      <c r="A39" s="52"/>
      <c r="B39" s="52"/>
      <c r="C39" s="52"/>
      <c r="D39" s="53" t="str">
        <f t="shared" si="3"/>
        <v/>
      </c>
      <c r="E39" s="52"/>
      <c r="F39" s="49" t="s">
        <v>41</v>
      </c>
      <c r="H39" s="48"/>
      <c r="I39" s="48"/>
      <c r="J39" s="48"/>
      <c r="K39" s="48"/>
      <c r="L39" s="48"/>
    </row>
    <row r="40" spans="1:12" x14ac:dyDescent="0.35">
      <c r="H40" s="48"/>
      <c r="I40" s="48"/>
      <c r="J40" s="48"/>
      <c r="K40" s="48"/>
      <c r="L40" s="48"/>
    </row>
    <row r="41" spans="1:12" s="48" customFormat="1" x14ac:dyDescent="0.35"/>
    <row r="42" spans="1:12" s="48" customFormat="1" x14ac:dyDescent="0.35"/>
    <row r="43" spans="1:12" s="48" customFormat="1" x14ac:dyDescent="0.35"/>
    <row r="44" spans="1:12" s="48" customFormat="1" x14ac:dyDescent="0.35"/>
    <row r="45" spans="1:12" s="48" customFormat="1" x14ac:dyDescent="0.35"/>
    <row r="46" spans="1:12" s="48" customFormat="1" x14ac:dyDescent="0.35"/>
    <row r="47" spans="1:12" s="48" customFormat="1" x14ac:dyDescent="0.35"/>
    <row r="48" spans="1:12" s="48" customFormat="1" x14ac:dyDescent="0.35"/>
    <row r="49" s="48" customFormat="1" x14ac:dyDescent="0.35"/>
    <row r="50" s="48" customFormat="1" x14ac:dyDescent="0.35"/>
    <row r="51" s="48" customFormat="1" x14ac:dyDescent="0.35"/>
    <row r="52" s="48" customFormat="1" x14ac:dyDescent="0.35"/>
    <row r="53" s="48" customFormat="1" x14ac:dyDescent="0.35"/>
    <row r="54" s="48" customFormat="1" x14ac:dyDescent="0.35"/>
    <row r="55" s="48" customFormat="1" x14ac:dyDescent="0.35"/>
    <row r="56" s="48" customFormat="1" x14ac:dyDescent="0.35"/>
    <row r="57" s="48" customFormat="1" x14ac:dyDescent="0.35"/>
    <row r="58" s="48" customFormat="1" x14ac:dyDescent="0.35"/>
    <row r="59" s="48" customFormat="1" x14ac:dyDescent="0.35"/>
    <row r="60" s="48" customFormat="1" x14ac:dyDescent="0.35"/>
    <row r="61" s="48" customFormat="1" x14ac:dyDescent="0.35"/>
    <row r="62" s="48" customFormat="1" x14ac:dyDescent="0.35"/>
    <row r="63" s="48" customFormat="1" x14ac:dyDescent="0.35"/>
    <row r="64" s="48" customFormat="1" x14ac:dyDescent="0.35"/>
    <row r="65" s="48" customFormat="1" x14ac:dyDescent="0.35"/>
    <row r="66" s="48" customFormat="1" x14ac:dyDescent="0.35"/>
    <row r="67" s="48" customFormat="1" x14ac:dyDescent="0.35"/>
    <row r="68" s="48" customFormat="1" x14ac:dyDescent="0.35"/>
    <row r="69" s="48" customFormat="1" x14ac:dyDescent="0.35"/>
    <row r="70" s="48" customFormat="1" x14ac:dyDescent="0.35"/>
    <row r="71" s="48" customFormat="1" x14ac:dyDescent="0.35"/>
    <row r="72" s="48" customFormat="1" x14ac:dyDescent="0.35"/>
    <row r="73" s="48" customFormat="1" x14ac:dyDescent="0.35"/>
    <row r="74" s="48" customFormat="1" x14ac:dyDescent="0.35"/>
    <row r="75" s="48" customFormat="1" x14ac:dyDescent="0.35"/>
    <row r="76" s="48" customFormat="1" x14ac:dyDescent="0.35"/>
    <row r="77" s="48" customFormat="1" x14ac:dyDescent="0.35"/>
    <row r="78" s="48" customFormat="1" x14ac:dyDescent="0.35"/>
    <row r="79" s="48" customFormat="1" x14ac:dyDescent="0.35"/>
    <row r="80" s="48" customFormat="1" x14ac:dyDescent="0.35"/>
    <row r="81" s="48" customFormat="1" x14ac:dyDescent="0.35"/>
    <row r="82" s="48" customFormat="1" x14ac:dyDescent="0.35"/>
    <row r="83" s="48" customFormat="1" x14ac:dyDescent="0.35"/>
    <row r="84" s="48" customFormat="1" x14ac:dyDescent="0.35"/>
    <row r="85" s="48" customFormat="1" x14ac:dyDescent="0.35"/>
    <row r="86" s="48" customFormat="1" x14ac:dyDescent="0.35"/>
    <row r="87" s="48" customFormat="1" x14ac:dyDescent="0.35"/>
    <row r="88" s="48" customFormat="1" x14ac:dyDescent="0.35"/>
    <row r="89" s="48" customFormat="1" x14ac:dyDescent="0.35"/>
    <row r="90" s="48" customFormat="1" x14ac:dyDescent="0.35"/>
    <row r="91" s="48" customFormat="1" x14ac:dyDescent="0.35"/>
    <row r="92" s="48" customFormat="1" x14ac:dyDescent="0.35"/>
    <row r="93" s="48" customFormat="1" x14ac:dyDescent="0.35"/>
    <row r="94" s="48" customFormat="1" x14ac:dyDescent="0.35"/>
    <row r="95" s="48" customFormat="1" x14ac:dyDescent="0.35"/>
    <row r="96" s="48" customFormat="1" x14ac:dyDescent="0.35"/>
    <row r="97" s="48" customFormat="1" x14ac:dyDescent="0.35"/>
    <row r="98" s="48" customFormat="1" x14ac:dyDescent="0.35"/>
    <row r="99" s="48" customFormat="1" x14ac:dyDescent="0.35"/>
    <row r="100" s="48" customFormat="1" x14ac:dyDescent="0.35"/>
    <row r="101" s="48" customFormat="1" x14ac:dyDescent="0.35"/>
    <row r="102" s="48" customFormat="1" x14ac:dyDescent="0.35"/>
    <row r="103" s="48" customFormat="1" x14ac:dyDescent="0.35"/>
    <row r="104" s="48" customFormat="1" x14ac:dyDescent="0.35"/>
    <row r="105" s="48" customFormat="1" x14ac:dyDescent="0.35"/>
    <row r="106" s="48" customFormat="1" x14ac:dyDescent="0.35"/>
    <row r="107" s="48" customFormat="1" x14ac:dyDescent="0.35"/>
    <row r="108" s="48" customFormat="1" x14ac:dyDescent="0.35"/>
    <row r="109" s="48" customFormat="1" x14ac:dyDescent="0.35"/>
    <row r="110" s="48" customFormat="1" x14ac:dyDescent="0.35"/>
    <row r="111" s="48" customFormat="1" x14ac:dyDescent="0.35"/>
    <row r="112" s="48" customFormat="1" x14ac:dyDescent="0.35"/>
    <row r="113" s="48" customFormat="1" x14ac:dyDescent="0.35"/>
    <row r="114" s="48" customFormat="1" x14ac:dyDescent="0.35"/>
    <row r="115" s="48" customFormat="1" x14ac:dyDescent="0.35"/>
  </sheetData>
  <mergeCells count="2">
    <mergeCell ref="H8:J8"/>
    <mergeCell ref="I9:J9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C1129-6120-4112-BCAE-60D784EFF1B9}">
  <sheetPr codeName="Planilha4"/>
  <dimension ref="A1:M1727"/>
  <sheetViews>
    <sheetView showGridLines="0" workbookViewId="0">
      <selection activeCell="K12" sqref="K12"/>
    </sheetView>
  </sheetViews>
  <sheetFormatPr defaultColWidth="9.26953125" defaultRowHeight="18.5" x14ac:dyDescent="0.6"/>
  <cols>
    <col min="1" max="1" width="6.7265625" style="13" customWidth="1"/>
    <col min="2" max="2" width="16.26953125" style="13" customWidth="1"/>
    <col min="3" max="3" width="14.7265625" style="13" customWidth="1"/>
    <col min="4" max="4" width="17" style="13" customWidth="1"/>
    <col min="5" max="5" width="17.26953125" style="13" customWidth="1"/>
    <col min="6" max="6" width="9.26953125" style="13"/>
    <col min="7" max="7" width="8.7265625" style="13" customWidth="1"/>
    <col min="8" max="8" width="12.453125" style="13" customWidth="1"/>
    <col min="9" max="9" width="15.08984375" style="13" bestFit="1" customWidth="1"/>
    <col min="10" max="10" width="10.81640625" style="14" bestFit="1" customWidth="1"/>
    <col min="11" max="11" width="15.1796875" style="14" bestFit="1" customWidth="1"/>
    <col min="12" max="12" width="14.08984375" style="14" bestFit="1" customWidth="1"/>
    <col min="13" max="13" width="9.26953125" style="14"/>
    <col min="14" max="16384" width="9.26953125" style="1"/>
  </cols>
  <sheetData>
    <row r="1" spans="1:10" x14ac:dyDescent="0.6">
      <c r="A1" s="62" t="s">
        <v>42</v>
      </c>
      <c r="B1" s="63"/>
      <c r="C1" s="63"/>
      <c r="D1" s="63"/>
      <c r="E1" s="66"/>
    </row>
    <row r="3" spans="1:10" x14ac:dyDescent="0.6">
      <c r="G3" s="62" t="s">
        <v>35</v>
      </c>
      <c r="H3" s="63"/>
      <c r="I3" s="63"/>
    </row>
    <row r="4" spans="1:10" x14ac:dyDescent="0.6">
      <c r="A4" s="15" t="s">
        <v>46</v>
      </c>
      <c r="B4" s="15" t="s">
        <v>47</v>
      </c>
      <c r="C4" s="15" t="s">
        <v>48</v>
      </c>
      <c r="D4" s="15" t="s">
        <v>49</v>
      </c>
      <c r="E4" s="15" t="s">
        <v>27</v>
      </c>
      <c r="G4" s="67" t="s">
        <v>50</v>
      </c>
      <c r="H4" s="67"/>
      <c r="I4" s="16">
        <f>Input!C10*(1-Input!C17)</f>
        <v>62100</v>
      </c>
    </row>
    <row r="5" spans="1:10" x14ac:dyDescent="0.6">
      <c r="A5" s="17">
        <v>0</v>
      </c>
      <c r="B5" s="18" t="s">
        <v>52</v>
      </c>
      <c r="C5" s="18" t="s">
        <v>52</v>
      </c>
      <c r="D5" s="19" t="s">
        <v>52</v>
      </c>
      <c r="E5" s="20">
        <f>I4</f>
        <v>62100</v>
      </c>
      <c r="G5" s="67" t="s">
        <v>53</v>
      </c>
      <c r="H5" s="67"/>
      <c r="I5" s="21">
        <f>Input!C12</f>
        <v>36</v>
      </c>
    </row>
    <row r="6" spans="1:10" x14ac:dyDescent="0.6">
      <c r="A6" s="17">
        <f>IF(B6&lt;&gt;"",A5+1,"")</f>
        <v>1</v>
      </c>
      <c r="B6" s="20">
        <f>D6-C6</f>
        <v>1126.977554584744</v>
      </c>
      <c r="C6" s="20">
        <f>$I$6*$I$4</f>
        <v>1428.3</v>
      </c>
      <c r="D6" s="22">
        <f>IF(A5&lt;$I$5,$I$4/$I$13,"")</f>
        <v>2555.2775545847439</v>
      </c>
      <c r="E6" s="20">
        <f>I4-B6</f>
        <v>60973.022445415256</v>
      </c>
      <c r="G6" s="67" t="s">
        <v>54</v>
      </c>
      <c r="H6" s="67"/>
      <c r="I6" s="23">
        <f>Input!C18</f>
        <v>2.3E-2</v>
      </c>
    </row>
    <row r="7" spans="1:10" x14ac:dyDescent="0.6">
      <c r="A7" s="17">
        <f t="shared" ref="A7:A70" si="0">IF(B7&lt;&gt;"",A6+1,"")</f>
        <v>2</v>
      </c>
      <c r="B7" s="20">
        <f>IF(A6&lt;$I$5,D7-C7,"")</f>
        <v>1152.8980383401931</v>
      </c>
      <c r="C7" s="20">
        <f>IF(A6&lt;$I$5,$I$6*E6,"")</f>
        <v>1402.3795162445508</v>
      </c>
      <c r="D7" s="22">
        <f>IF(A6&lt;$I$5,$I$4/$I$13,"")</f>
        <v>2555.2775545847439</v>
      </c>
      <c r="E7" s="20">
        <f>IF(A6&lt;$I$5,E6-(D7-C7),"")</f>
        <v>59820.124407075062</v>
      </c>
      <c r="G7" s="24" t="s">
        <v>55</v>
      </c>
      <c r="H7" s="24"/>
      <c r="I7" s="24">
        <f>((1+((I6)^I5))-1)/(I6*((1+(I6))^I5))</f>
        <v>0</v>
      </c>
    </row>
    <row r="8" spans="1:10" x14ac:dyDescent="0.6">
      <c r="A8" s="17">
        <f t="shared" si="0"/>
        <v>3</v>
      </c>
      <c r="B8" s="20">
        <f>IF(A7&lt;$I$5,D8-C8,"")</f>
        <v>1179.4146932220176</v>
      </c>
      <c r="C8" s="20">
        <f t="shared" ref="C8:C71" si="1">IF(A7&lt;$I$5,$I$6*E7,"")</f>
        <v>1375.8628613627263</v>
      </c>
      <c r="D8" s="22">
        <f>IF(A7&lt;$I$5,$I$4/$I$13,"")</f>
        <v>2555.2775545847439</v>
      </c>
      <c r="E8" s="20">
        <f>IF(A7&lt;$I$5,E7-(D8-C8),"")</f>
        <v>58640.709713853044</v>
      </c>
      <c r="G8" s="24" t="s">
        <v>56</v>
      </c>
      <c r="H8" s="24"/>
      <c r="I8" s="25">
        <f>1+(I6)</f>
        <v>1.0229999999999999</v>
      </c>
      <c r="J8" s="26"/>
    </row>
    <row r="9" spans="1:10" x14ac:dyDescent="0.6">
      <c r="A9" s="17">
        <f t="shared" si="0"/>
        <v>4</v>
      </c>
      <c r="B9" s="20">
        <f>IF(A8&lt;$I$5,D9-C9,"")</f>
        <v>1206.5412311661239</v>
      </c>
      <c r="C9" s="20">
        <f>IF(A8&lt;$I$5,$I$6*E8,"")</f>
        <v>1348.73632341862</v>
      </c>
      <c r="D9" s="22">
        <f>IF(A8&lt;$I$5,$I$4/$I$13,"")</f>
        <v>2555.2775545847439</v>
      </c>
      <c r="E9" s="20">
        <f>IF(A8&lt;$I$5,E8-(D9-C9),"")</f>
        <v>57434.168482686917</v>
      </c>
      <c r="G9" s="24" t="s">
        <v>57</v>
      </c>
      <c r="H9" s="24"/>
      <c r="I9" s="27">
        <f>(I8)^I5</f>
        <v>2.2673721798534703</v>
      </c>
      <c r="J9" s="26"/>
    </row>
    <row r="10" spans="1:10" x14ac:dyDescent="0.6">
      <c r="A10" s="17">
        <f t="shared" si="0"/>
        <v>5</v>
      </c>
      <c r="B10" s="20">
        <f>IF(A9&lt;$I$5,D10-C10,"")</f>
        <v>1234.2916794829448</v>
      </c>
      <c r="C10" s="20">
        <f t="shared" si="1"/>
        <v>1320.9858751017991</v>
      </c>
      <c r="D10" s="22">
        <f t="shared" ref="D10:D69" si="2">IF(A9&lt;$I$5,$I$4/$I$13,"")</f>
        <v>2555.2775545847439</v>
      </c>
      <c r="E10" s="20">
        <f>IF(A9&lt;$I$5,E9-(D10-C10),"")</f>
        <v>56199.876803203973</v>
      </c>
      <c r="G10" s="24" t="s">
        <v>58</v>
      </c>
      <c r="H10" s="24"/>
      <c r="I10" s="27">
        <f>I9-1</f>
        <v>1.2673721798534703</v>
      </c>
      <c r="J10" s="26"/>
    </row>
    <row r="11" spans="1:10" x14ac:dyDescent="0.6">
      <c r="A11" s="17">
        <f t="shared" si="0"/>
        <v>6</v>
      </c>
      <c r="B11" s="20">
        <f>IF(A10&lt;$I$5,D11-C11,"")</f>
        <v>1262.6803881110525</v>
      </c>
      <c r="C11" s="20">
        <f t="shared" si="1"/>
        <v>1292.5971664736915</v>
      </c>
      <c r="D11" s="22">
        <f t="shared" si="2"/>
        <v>2555.2775545847439</v>
      </c>
      <c r="E11" s="20">
        <f>IF(A10&lt;$I$5,E10-(D11-C11),"")</f>
        <v>54937.19641509292</v>
      </c>
      <c r="G11" s="24" t="s">
        <v>59</v>
      </c>
      <c r="H11" s="24"/>
      <c r="I11" s="24"/>
    </row>
    <row r="12" spans="1:10" x14ac:dyDescent="0.6">
      <c r="A12" s="17">
        <f t="shared" si="0"/>
        <v>7</v>
      </c>
      <c r="B12" s="20">
        <f t="shared" ref="B12:B75" si="3">IF(A11&lt;$I$5,D12-C12,"")</f>
        <v>1291.7220370376067</v>
      </c>
      <c r="C12" s="20">
        <f t="shared" si="1"/>
        <v>1263.5555175471372</v>
      </c>
      <c r="D12" s="22">
        <f t="shared" si="2"/>
        <v>2555.2775545847439</v>
      </c>
      <c r="E12" s="20">
        <f t="shared" ref="E12:E75" si="4">IF(A11&lt;$I$5,E11-(D12-C12),"")</f>
        <v>53645.474378055311</v>
      </c>
      <c r="G12" s="24" t="s">
        <v>60</v>
      </c>
      <c r="H12" s="24"/>
      <c r="I12" s="24">
        <f>(I6)*I9</f>
        <v>5.2149560136629816E-2</v>
      </c>
      <c r="J12" s="26"/>
    </row>
    <row r="13" spans="1:10" x14ac:dyDescent="0.6">
      <c r="A13" s="17">
        <f t="shared" si="0"/>
        <v>8</v>
      </c>
      <c r="B13" s="20">
        <f t="shared" si="3"/>
        <v>1321.4316438894718</v>
      </c>
      <c r="C13" s="20">
        <f t="shared" si="1"/>
        <v>1233.8459106952721</v>
      </c>
      <c r="D13" s="22">
        <f t="shared" si="2"/>
        <v>2555.2775545847439</v>
      </c>
      <c r="E13" s="20">
        <f t="shared" si="4"/>
        <v>52324.042734165836</v>
      </c>
      <c r="G13" s="24" t="s">
        <v>61</v>
      </c>
      <c r="H13" s="24"/>
      <c r="I13" s="24">
        <f>I10/I12</f>
        <v>24.302643714213591</v>
      </c>
    </row>
    <row r="14" spans="1:10" x14ac:dyDescent="0.6">
      <c r="A14" s="17">
        <f t="shared" si="0"/>
        <v>9</v>
      </c>
      <c r="B14" s="20">
        <f t="shared" si="3"/>
        <v>1351.8245716989297</v>
      </c>
      <c r="C14" s="20">
        <f t="shared" si="1"/>
        <v>1203.4529828858142</v>
      </c>
      <c r="D14" s="22">
        <f t="shared" si="2"/>
        <v>2555.2775545847439</v>
      </c>
      <c r="E14" s="20">
        <f t="shared" si="4"/>
        <v>50972.218162466903</v>
      </c>
    </row>
    <row r="15" spans="1:10" x14ac:dyDescent="0.6">
      <c r="A15" s="17">
        <f t="shared" si="0"/>
        <v>10</v>
      </c>
      <c r="B15" s="20">
        <f t="shared" si="3"/>
        <v>1382.9165368480051</v>
      </c>
      <c r="C15" s="20">
        <f t="shared" si="1"/>
        <v>1172.3610177367389</v>
      </c>
      <c r="D15" s="22">
        <f t="shared" si="2"/>
        <v>2555.2775545847439</v>
      </c>
      <c r="E15" s="20">
        <f t="shared" si="4"/>
        <v>49589.3016256189</v>
      </c>
      <c r="G15" s="62" t="s">
        <v>62</v>
      </c>
      <c r="H15" s="63"/>
      <c r="I15" s="63"/>
    </row>
    <row r="16" spans="1:10" x14ac:dyDescent="0.6">
      <c r="A16" s="17">
        <f t="shared" si="0"/>
        <v>11</v>
      </c>
      <c r="B16" s="20">
        <f t="shared" si="3"/>
        <v>1414.7236171955092</v>
      </c>
      <c r="C16" s="20">
        <f t="shared" si="1"/>
        <v>1140.5539373892348</v>
      </c>
      <c r="D16" s="22">
        <f t="shared" si="2"/>
        <v>2555.2775545847439</v>
      </c>
      <c r="E16" s="20">
        <f t="shared" si="4"/>
        <v>48174.578008423392</v>
      </c>
      <c r="G16" s="20" t="s">
        <v>63</v>
      </c>
      <c r="H16" s="20"/>
      <c r="I16" s="20">
        <f>MAX(D6:D245)</f>
        <v>2555.2775545847439</v>
      </c>
    </row>
    <row r="17" spans="1:10" x14ac:dyDescent="0.6">
      <c r="A17" s="17">
        <f t="shared" si="0"/>
        <v>12</v>
      </c>
      <c r="B17" s="20">
        <f t="shared" si="3"/>
        <v>1447.2622603910058</v>
      </c>
      <c r="C17" s="20">
        <f>IF(A16&lt;$I$5,$I$6*E16,"")</f>
        <v>1108.0152941937381</v>
      </c>
      <c r="D17" s="22">
        <f t="shared" si="2"/>
        <v>2555.2775545847439</v>
      </c>
      <c r="E17" s="20">
        <f t="shared" si="4"/>
        <v>46727.315748032386</v>
      </c>
      <c r="G17" s="20" t="s">
        <v>64</v>
      </c>
      <c r="H17" s="20"/>
      <c r="I17" s="20">
        <f>SUM(C5:C245)</f>
        <v>29889.991965050373</v>
      </c>
      <c r="J17" s="58">
        <f>I4+I17+(Input!C10*0.1)</f>
        <v>98889.991965050373</v>
      </c>
    </row>
    <row r="18" spans="1:10" x14ac:dyDescent="0.6">
      <c r="A18" s="17">
        <f t="shared" si="0"/>
        <v>13</v>
      </c>
      <c r="B18" s="20">
        <f t="shared" si="3"/>
        <v>1480.5492923799991</v>
      </c>
      <c r="C18" s="20">
        <f t="shared" si="1"/>
        <v>1074.7282622047449</v>
      </c>
      <c r="D18" s="22">
        <f t="shared" si="2"/>
        <v>2555.2775545847439</v>
      </c>
      <c r="E18" s="20">
        <f t="shared" si="4"/>
        <v>45246.766455652389</v>
      </c>
      <c r="G18" s="20" t="s">
        <v>65</v>
      </c>
      <c r="H18" s="20"/>
      <c r="I18" s="28">
        <f>I17/I4</f>
        <v>0.48132032149839571</v>
      </c>
    </row>
    <row r="19" spans="1:10" x14ac:dyDescent="0.6">
      <c r="A19" s="17">
        <f t="shared" si="0"/>
        <v>14</v>
      </c>
      <c r="B19" s="20">
        <f t="shared" si="3"/>
        <v>1514.6019261047391</v>
      </c>
      <c r="C19" s="20">
        <f t="shared" si="1"/>
        <v>1040.6756284800049</v>
      </c>
      <c r="D19" s="22">
        <f t="shared" si="2"/>
        <v>2555.2775545847439</v>
      </c>
      <c r="E19" s="20">
        <f t="shared" si="4"/>
        <v>43732.164529547648</v>
      </c>
    </row>
    <row r="20" spans="1:10" x14ac:dyDescent="0.6">
      <c r="A20" s="17">
        <f t="shared" si="0"/>
        <v>15</v>
      </c>
      <c r="B20" s="20">
        <f t="shared" si="3"/>
        <v>1549.4377704051481</v>
      </c>
      <c r="C20" s="20">
        <f t="shared" si="1"/>
        <v>1005.8397841795959</v>
      </c>
      <c r="D20" s="22">
        <f t="shared" si="2"/>
        <v>2555.2775545847439</v>
      </c>
      <c r="E20" s="20">
        <f t="shared" si="4"/>
        <v>42182.726759142497</v>
      </c>
    </row>
    <row r="21" spans="1:10" x14ac:dyDescent="0.6">
      <c r="A21" s="17">
        <f t="shared" si="0"/>
        <v>16</v>
      </c>
      <c r="B21" s="20">
        <f t="shared" si="3"/>
        <v>1585.0748391244665</v>
      </c>
      <c r="C21" s="20">
        <f t="shared" si="1"/>
        <v>970.20271546027743</v>
      </c>
      <c r="D21" s="22">
        <f t="shared" si="2"/>
        <v>2555.2775545847439</v>
      </c>
      <c r="E21" s="20">
        <f t="shared" si="4"/>
        <v>40597.651920018034</v>
      </c>
      <c r="G21" s="62" t="s">
        <v>68</v>
      </c>
      <c r="H21" s="63"/>
      <c r="I21" s="63"/>
    </row>
    <row r="22" spans="1:10" x14ac:dyDescent="0.6">
      <c r="A22" s="17">
        <f t="shared" si="0"/>
        <v>17</v>
      </c>
      <c r="B22" s="20">
        <f t="shared" si="3"/>
        <v>1621.5315604243292</v>
      </c>
      <c r="C22" s="20">
        <f t="shared" si="1"/>
        <v>933.74599416041474</v>
      </c>
      <c r="D22" s="22">
        <f t="shared" si="2"/>
        <v>2555.2775545847439</v>
      </c>
      <c r="E22" s="20">
        <f t="shared" si="4"/>
        <v>38976.120359593704</v>
      </c>
      <c r="G22" s="65" t="s">
        <v>43</v>
      </c>
      <c r="H22" s="65"/>
      <c r="I22" s="20">
        <f>SUM(D6:D17)</f>
        <v>30663.330655016925</v>
      </c>
    </row>
    <row r="23" spans="1:10" x14ac:dyDescent="0.6">
      <c r="A23" s="17">
        <f t="shared" si="0"/>
        <v>18</v>
      </c>
      <c r="B23" s="20">
        <f t="shared" si="3"/>
        <v>1658.8267863140886</v>
      </c>
      <c r="C23" s="20">
        <f t="shared" si="1"/>
        <v>896.4507682706552</v>
      </c>
      <c r="D23" s="22">
        <f t="shared" si="2"/>
        <v>2555.2775545847439</v>
      </c>
      <c r="E23" s="20">
        <f t="shared" si="4"/>
        <v>37317.293573279618</v>
      </c>
      <c r="G23" s="65" t="s">
        <v>44</v>
      </c>
      <c r="H23" s="65"/>
      <c r="I23" s="20">
        <f>SUM(D18:D29)</f>
        <v>30663.330655016925</v>
      </c>
    </row>
    <row r="24" spans="1:10" x14ac:dyDescent="0.6">
      <c r="A24" s="17">
        <f t="shared" si="0"/>
        <v>19</v>
      </c>
      <c r="B24" s="20">
        <f t="shared" si="3"/>
        <v>1696.9798023993128</v>
      </c>
      <c r="C24" s="20">
        <f t="shared" si="1"/>
        <v>858.29775218543114</v>
      </c>
      <c r="D24" s="22">
        <f t="shared" si="2"/>
        <v>2555.2775545847439</v>
      </c>
      <c r="E24" s="20">
        <f t="shared" si="4"/>
        <v>35620.313770880304</v>
      </c>
      <c r="G24" s="65" t="s">
        <v>45</v>
      </c>
      <c r="H24" s="65"/>
      <c r="I24" s="20">
        <f>SUM(D30:D41)</f>
        <v>30663.330655016925</v>
      </c>
    </row>
    <row r="25" spans="1:10" x14ac:dyDescent="0.6">
      <c r="A25" s="17">
        <f t="shared" si="0"/>
        <v>20</v>
      </c>
      <c r="B25" s="20">
        <f t="shared" si="3"/>
        <v>1736.0103378544968</v>
      </c>
      <c r="C25" s="20">
        <f t="shared" si="1"/>
        <v>819.26721673024701</v>
      </c>
      <c r="D25" s="22">
        <f t="shared" si="2"/>
        <v>2555.2775545847439</v>
      </c>
      <c r="E25" s="20">
        <f t="shared" si="4"/>
        <v>33884.303433025809</v>
      </c>
      <c r="G25" s="65" t="s">
        <v>51</v>
      </c>
      <c r="H25" s="65"/>
      <c r="I25" s="30">
        <f>-PMT(I6,I5,I4)</f>
        <v>2555.2775545847367</v>
      </c>
    </row>
    <row r="26" spans="1:10" x14ac:dyDescent="0.6">
      <c r="A26" s="17">
        <f t="shared" si="0"/>
        <v>21</v>
      </c>
      <c r="B26" s="20">
        <f t="shared" si="3"/>
        <v>1775.9385756251504</v>
      </c>
      <c r="C26" s="20">
        <f t="shared" si="1"/>
        <v>779.33897895959353</v>
      </c>
      <c r="D26" s="22">
        <f t="shared" si="2"/>
        <v>2555.2775545847439</v>
      </c>
      <c r="E26" s="20">
        <f t="shared" si="4"/>
        <v>32108.364857400658</v>
      </c>
    </row>
    <row r="27" spans="1:10" x14ac:dyDescent="0.6">
      <c r="A27" s="17">
        <f t="shared" si="0"/>
        <v>22</v>
      </c>
      <c r="B27" s="20">
        <f t="shared" si="3"/>
        <v>1816.785162864529</v>
      </c>
      <c r="C27" s="20">
        <f t="shared" si="1"/>
        <v>738.4923917202151</v>
      </c>
      <c r="D27" s="22">
        <f t="shared" si="2"/>
        <v>2555.2775545847439</v>
      </c>
      <c r="E27" s="20">
        <f t="shared" si="4"/>
        <v>30291.579694536129</v>
      </c>
    </row>
    <row r="28" spans="1:10" x14ac:dyDescent="0.6">
      <c r="A28" s="17">
        <f t="shared" si="0"/>
        <v>23</v>
      </c>
      <c r="B28" s="20">
        <f t="shared" si="3"/>
        <v>1858.571221610413</v>
      </c>
      <c r="C28" s="20">
        <f t="shared" si="1"/>
        <v>696.70633297433096</v>
      </c>
      <c r="D28" s="22">
        <f t="shared" si="2"/>
        <v>2555.2775545847439</v>
      </c>
      <c r="E28" s="20">
        <f t="shared" si="4"/>
        <v>28433.008472925714</v>
      </c>
    </row>
    <row r="29" spans="1:10" x14ac:dyDescent="0.6">
      <c r="A29" s="17">
        <f t="shared" si="0"/>
        <v>24</v>
      </c>
      <c r="B29" s="20">
        <f t="shared" si="3"/>
        <v>1901.3183597074526</v>
      </c>
      <c r="C29" s="20">
        <f t="shared" si="1"/>
        <v>653.95919487729145</v>
      </c>
      <c r="D29" s="22">
        <f t="shared" si="2"/>
        <v>2555.2775545847439</v>
      </c>
      <c r="E29" s="20">
        <f t="shared" si="4"/>
        <v>26531.690113218261</v>
      </c>
    </row>
    <row r="30" spans="1:10" x14ac:dyDescent="0.6">
      <c r="A30" s="17">
        <f t="shared" si="0"/>
        <v>25</v>
      </c>
      <c r="B30" s="20">
        <f t="shared" si="3"/>
        <v>1945.0486819807238</v>
      </c>
      <c r="C30" s="20">
        <f t="shared" si="1"/>
        <v>610.22887260402001</v>
      </c>
      <c r="D30" s="22">
        <f t="shared" si="2"/>
        <v>2555.2775545847439</v>
      </c>
      <c r="E30" s="20">
        <f t="shared" si="4"/>
        <v>24586.641431237538</v>
      </c>
    </row>
    <row r="31" spans="1:10" x14ac:dyDescent="0.6">
      <c r="A31" s="17">
        <f t="shared" si="0"/>
        <v>26</v>
      </c>
      <c r="B31" s="20">
        <f t="shared" si="3"/>
        <v>1989.7848016662806</v>
      </c>
      <c r="C31" s="20">
        <f t="shared" si="1"/>
        <v>565.49275291846334</v>
      </c>
      <c r="D31" s="22">
        <f t="shared" si="2"/>
        <v>2555.2775545847439</v>
      </c>
      <c r="E31" s="20">
        <f t="shared" si="4"/>
        <v>22596.856629571259</v>
      </c>
    </row>
    <row r="32" spans="1:10" x14ac:dyDescent="0.6">
      <c r="A32" s="17">
        <f t="shared" si="0"/>
        <v>27</v>
      </c>
      <c r="B32" s="20">
        <f t="shared" si="3"/>
        <v>2035.549852104605</v>
      </c>
      <c r="C32" s="20">
        <f t="shared" si="1"/>
        <v>519.72770248013899</v>
      </c>
      <c r="D32" s="22">
        <f t="shared" si="2"/>
        <v>2555.2775545847439</v>
      </c>
      <c r="E32" s="20">
        <f t="shared" si="4"/>
        <v>20561.306777466652</v>
      </c>
    </row>
    <row r="33" spans="1:5" x14ac:dyDescent="0.6">
      <c r="A33" s="17">
        <f t="shared" si="0"/>
        <v>28</v>
      </c>
      <c r="B33" s="20">
        <f t="shared" si="3"/>
        <v>2082.3674987030108</v>
      </c>
      <c r="C33" s="20">
        <f t="shared" si="1"/>
        <v>472.910055881733</v>
      </c>
      <c r="D33" s="22">
        <f t="shared" si="2"/>
        <v>2555.2775545847439</v>
      </c>
      <c r="E33" s="20">
        <f t="shared" si="4"/>
        <v>18478.939278763643</v>
      </c>
    </row>
    <row r="34" spans="1:5" x14ac:dyDescent="0.6">
      <c r="A34" s="17">
        <f t="shared" si="0"/>
        <v>29</v>
      </c>
      <c r="B34" s="20">
        <f t="shared" si="3"/>
        <v>2130.26195117318</v>
      </c>
      <c r="C34" s="20">
        <f t="shared" si="1"/>
        <v>425.01560341156375</v>
      </c>
      <c r="D34" s="22">
        <f t="shared" si="2"/>
        <v>2555.2775545847439</v>
      </c>
      <c r="E34" s="20">
        <f t="shared" si="4"/>
        <v>16348.677327590463</v>
      </c>
    </row>
    <row r="35" spans="1:5" x14ac:dyDescent="0.6">
      <c r="A35" s="17">
        <f t="shared" si="0"/>
        <v>30</v>
      </c>
      <c r="B35" s="20">
        <f t="shared" si="3"/>
        <v>2179.2579760501631</v>
      </c>
      <c r="C35" s="20">
        <f t="shared" si="1"/>
        <v>376.01957853458066</v>
      </c>
      <c r="D35" s="22">
        <f t="shared" si="2"/>
        <v>2555.2775545847439</v>
      </c>
      <c r="E35" s="20">
        <f t="shared" si="4"/>
        <v>14169.4193515403</v>
      </c>
    </row>
    <row r="36" spans="1:5" x14ac:dyDescent="0.6">
      <c r="A36" s="17">
        <f t="shared" si="0"/>
        <v>31</v>
      </c>
      <c r="B36" s="20">
        <f t="shared" si="3"/>
        <v>2229.3809094993171</v>
      </c>
      <c r="C36" s="20">
        <f t="shared" si="1"/>
        <v>325.89664508542688</v>
      </c>
      <c r="D36" s="22">
        <f t="shared" si="2"/>
        <v>2555.2775545847439</v>
      </c>
      <c r="E36" s="20">
        <f t="shared" si="4"/>
        <v>11940.038442040983</v>
      </c>
    </row>
    <row r="37" spans="1:5" x14ac:dyDescent="0.6">
      <c r="A37" s="17">
        <f t="shared" si="0"/>
        <v>32</v>
      </c>
      <c r="B37" s="20">
        <f t="shared" si="3"/>
        <v>2280.6566704178013</v>
      </c>
      <c r="C37" s="20">
        <f t="shared" si="1"/>
        <v>274.62088416694257</v>
      </c>
      <c r="D37" s="22">
        <f t="shared" si="2"/>
        <v>2555.2775545847439</v>
      </c>
      <c r="E37" s="20">
        <f t="shared" si="4"/>
        <v>9659.3817716231824</v>
      </c>
    </row>
    <row r="38" spans="1:5" x14ac:dyDescent="0.6">
      <c r="A38" s="17">
        <f t="shared" si="0"/>
        <v>33</v>
      </c>
      <c r="B38" s="20">
        <f t="shared" si="3"/>
        <v>2333.1117738374105</v>
      </c>
      <c r="C38" s="20">
        <f t="shared" si="1"/>
        <v>222.1657807473332</v>
      </c>
      <c r="D38" s="22">
        <f t="shared" si="2"/>
        <v>2555.2775545847439</v>
      </c>
      <c r="E38" s="20">
        <f t="shared" si="4"/>
        <v>7326.2699977857719</v>
      </c>
    </row>
    <row r="39" spans="1:5" x14ac:dyDescent="0.6">
      <c r="A39" s="17">
        <f t="shared" si="0"/>
        <v>34</v>
      </c>
      <c r="B39" s="20">
        <f t="shared" si="3"/>
        <v>2386.773344635671</v>
      </c>
      <c r="C39" s="20">
        <f t="shared" si="1"/>
        <v>168.50420994907276</v>
      </c>
      <c r="D39" s="22">
        <f t="shared" si="2"/>
        <v>2555.2775545847439</v>
      </c>
      <c r="E39" s="20">
        <f t="shared" si="4"/>
        <v>4939.4966531501013</v>
      </c>
    </row>
    <row r="40" spans="1:5" x14ac:dyDescent="0.6">
      <c r="A40" s="17">
        <f t="shared" si="0"/>
        <v>35</v>
      </c>
      <c r="B40" s="20">
        <f t="shared" si="3"/>
        <v>2441.6691315622916</v>
      </c>
      <c r="C40" s="20">
        <f t="shared" si="1"/>
        <v>113.60842302245233</v>
      </c>
      <c r="D40" s="22">
        <f t="shared" si="2"/>
        <v>2555.2775545847439</v>
      </c>
      <c r="E40" s="20">
        <f t="shared" si="4"/>
        <v>2497.8275215878098</v>
      </c>
    </row>
    <row r="41" spans="1:5" x14ac:dyDescent="0.6">
      <c r="A41" s="17">
        <f t="shared" si="0"/>
        <v>36</v>
      </c>
      <c r="B41" s="20">
        <f t="shared" si="3"/>
        <v>2497.8275215882245</v>
      </c>
      <c r="C41" s="20">
        <f t="shared" si="1"/>
        <v>57.450032996519624</v>
      </c>
      <c r="D41" s="22">
        <f t="shared" si="2"/>
        <v>2555.2775545847439</v>
      </c>
      <c r="E41" s="20">
        <f t="shared" si="4"/>
        <v>-4.1472958400845528E-10</v>
      </c>
    </row>
    <row r="42" spans="1:5" x14ac:dyDescent="0.6">
      <c r="A42" s="17" t="str">
        <f t="shared" si="0"/>
        <v/>
      </c>
      <c r="B42" s="20" t="str">
        <f t="shared" si="3"/>
        <v/>
      </c>
      <c r="C42" s="20" t="str">
        <f t="shared" si="1"/>
        <v/>
      </c>
      <c r="D42" s="22" t="str">
        <f t="shared" si="2"/>
        <v/>
      </c>
      <c r="E42" s="20" t="str">
        <f t="shared" si="4"/>
        <v/>
      </c>
    </row>
    <row r="43" spans="1:5" x14ac:dyDescent="0.6">
      <c r="A43" s="17" t="str">
        <f t="shared" si="0"/>
        <v/>
      </c>
      <c r="B43" s="20" t="str">
        <f t="shared" si="3"/>
        <v/>
      </c>
      <c r="C43" s="20" t="str">
        <f t="shared" si="1"/>
        <v/>
      </c>
      <c r="D43" s="22" t="str">
        <f t="shared" si="2"/>
        <v/>
      </c>
      <c r="E43" s="20" t="str">
        <f t="shared" si="4"/>
        <v/>
      </c>
    </row>
    <row r="44" spans="1:5" x14ac:dyDescent="0.6">
      <c r="A44" s="17" t="str">
        <f t="shared" si="0"/>
        <v/>
      </c>
      <c r="B44" s="20" t="str">
        <f t="shared" si="3"/>
        <v/>
      </c>
      <c r="C44" s="20" t="str">
        <f t="shared" si="1"/>
        <v/>
      </c>
      <c r="D44" s="22" t="str">
        <f t="shared" si="2"/>
        <v/>
      </c>
      <c r="E44" s="20" t="str">
        <f t="shared" si="4"/>
        <v/>
      </c>
    </row>
    <row r="45" spans="1:5" x14ac:dyDescent="0.6">
      <c r="A45" s="17" t="str">
        <f t="shared" si="0"/>
        <v/>
      </c>
      <c r="B45" s="20" t="str">
        <f t="shared" si="3"/>
        <v/>
      </c>
      <c r="C45" s="20" t="str">
        <f t="shared" si="1"/>
        <v/>
      </c>
      <c r="D45" s="22" t="str">
        <f t="shared" si="2"/>
        <v/>
      </c>
      <c r="E45" s="20" t="str">
        <f t="shared" si="4"/>
        <v/>
      </c>
    </row>
    <row r="46" spans="1:5" x14ac:dyDescent="0.6">
      <c r="A46" s="17" t="str">
        <f t="shared" si="0"/>
        <v/>
      </c>
      <c r="B46" s="20" t="str">
        <f t="shared" si="3"/>
        <v/>
      </c>
      <c r="C46" s="20" t="str">
        <f t="shared" si="1"/>
        <v/>
      </c>
      <c r="D46" s="22" t="str">
        <f t="shared" si="2"/>
        <v/>
      </c>
      <c r="E46" s="20" t="str">
        <f t="shared" si="4"/>
        <v/>
      </c>
    </row>
    <row r="47" spans="1:5" x14ac:dyDescent="0.6">
      <c r="A47" s="17" t="str">
        <f t="shared" si="0"/>
        <v/>
      </c>
      <c r="B47" s="20" t="str">
        <f t="shared" si="3"/>
        <v/>
      </c>
      <c r="C47" s="20" t="str">
        <f t="shared" si="1"/>
        <v/>
      </c>
      <c r="D47" s="22" t="str">
        <f t="shared" si="2"/>
        <v/>
      </c>
      <c r="E47" s="20" t="str">
        <f t="shared" si="4"/>
        <v/>
      </c>
    </row>
    <row r="48" spans="1:5" x14ac:dyDescent="0.6">
      <c r="A48" s="17" t="str">
        <f t="shared" si="0"/>
        <v/>
      </c>
      <c r="B48" s="20" t="str">
        <f t="shared" si="3"/>
        <v/>
      </c>
      <c r="C48" s="20" t="str">
        <f t="shared" si="1"/>
        <v/>
      </c>
      <c r="D48" s="22" t="str">
        <f t="shared" si="2"/>
        <v/>
      </c>
      <c r="E48" s="20" t="str">
        <f t="shared" si="4"/>
        <v/>
      </c>
    </row>
    <row r="49" spans="1:5" x14ac:dyDescent="0.6">
      <c r="A49" s="17" t="str">
        <f t="shared" si="0"/>
        <v/>
      </c>
      <c r="B49" s="20" t="str">
        <f t="shared" si="3"/>
        <v/>
      </c>
      <c r="C49" s="20" t="str">
        <f t="shared" si="1"/>
        <v/>
      </c>
      <c r="D49" s="22" t="str">
        <f t="shared" si="2"/>
        <v/>
      </c>
      <c r="E49" s="20" t="str">
        <f t="shared" si="4"/>
        <v/>
      </c>
    </row>
    <row r="50" spans="1:5" x14ac:dyDescent="0.6">
      <c r="A50" s="17" t="str">
        <f t="shared" si="0"/>
        <v/>
      </c>
      <c r="B50" s="20" t="str">
        <f t="shared" si="3"/>
        <v/>
      </c>
      <c r="C50" s="20" t="str">
        <f t="shared" si="1"/>
        <v/>
      </c>
      <c r="D50" s="22" t="str">
        <f t="shared" si="2"/>
        <v/>
      </c>
      <c r="E50" s="20" t="str">
        <f t="shared" si="4"/>
        <v/>
      </c>
    </row>
    <row r="51" spans="1:5" x14ac:dyDescent="0.6">
      <c r="A51" s="17" t="str">
        <f t="shared" si="0"/>
        <v/>
      </c>
      <c r="B51" s="20" t="str">
        <f t="shared" si="3"/>
        <v/>
      </c>
      <c r="C51" s="20" t="str">
        <f t="shared" si="1"/>
        <v/>
      </c>
      <c r="D51" s="22" t="str">
        <f t="shared" si="2"/>
        <v/>
      </c>
      <c r="E51" s="20" t="str">
        <f t="shared" si="4"/>
        <v/>
      </c>
    </row>
    <row r="52" spans="1:5" x14ac:dyDescent="0.6">
      <c r="A52" s="17" t="str">
        <f t="shared" si="0"/>
        <v/>
      </c>
      <c r="B52" s="20" t="str">
        <f t="shared" si="3"/>
        <v/>
      </c>
      <c r="C52" s="20" t="str">
        <f t="shared" si="1"/>
        <v/>
      </c>
      <c r="D52" s="22" t="str">
        <f t="shared" si="2"/>
        <v/>
      </c>
      <c r="E52" s="20" t="str">
        <f t="shared" si="4"/>
        <v/>
      </c>
    </row>
    <row r="53" spans="1:5" x14ac:dyDescent="0.6">
      <c r="A53" s="17" t="str">
        <f t="shared" si="0"/>
        <v/>
      </c>
      <c r="B53" s="20" t="str">
        <f t="shared" si="3"/>
        <v/>
      </c>
      <c r="C53" s="20" t="str">
        <f t="shared" si="1"/>
        <v/>
      </c>
      <c r="D53" s="22" t="str">
        <f t="shared" si="2"/>
        <v/>
      </c>
      <c r="E53" s="20" t="str">
        <f t="shared" si="4"/>
        <v/>
      </c>
    </row>
    <row r="54" spans="1:5" x14ac:dyDescent="0.6">
      <c r="A54" s="17" t="str">
        <f t="shared" si="0"/>
        <v/>
      </c>
      <c r="B54" s="20" t="str">
        <f t="shared" si="3"/>
        <v/>
      </c>
      <c r="C54" s="20" t="str">
        <f t="shared" si="1"/>
        <v/>
      </c>
      <c r="D54" s="22" t="str">
        <f t="shared" si="2"/>
        <v/>
      </c>
      <c r="E54" s="20" t="str">
        <f t="shared" si="4"/>
        <v/>
      </c>
    </row>
    <row r="55" spans="1:5" x14ac:dyDescent="0.6">
      <c r="A55" s="17" t="str">
        <f t="shared" si="0"/>
        <v/>
      </c>
      <c r="B55" s="20" t="str">
        <f t="shared" si="3"/>
        <v/>
      </c>
      <c r="C55" s="20" t="str">
        <f t="shared" si="1"/>
        <v/>
      </c>
      <c r="D55" s="22" t="str">
        <f t="shared" si="2"/>
        <v/>
      </c>
      <c r="E55" s="20" t="str">
        <f t="shared" si="4"/>
        <v/>
      </c>
    </row>
    <row r="56" spans="1:5" x14ac:dyDescent="0.6">
      <c r="A56" s="17" t="str">
        <f t="shared" si="0"/>
        <v/>
      </c>
      <c r="B56" s="20" t="str">
        <f t="shared" si="3"/>
        <v/>
      </c>
      <c r="C56" s="20" t="str">
        <f t="shared" si="1"/>
        <v/>
      </c>
      <c r="D56" s="22" t="str">
        <f t="shared" si="2"/>
        <v/>
      </c>
      <c r="E56" s="20" t="str">
        <f t="shared" si="4"/>
        <v/>
      </c>
    </row>
    <row r="57" spans="1:5" x14ac:dyDescent="0.6">
      <c r="A57" s="17" t="str">
        <f t="shared" si="0"/>
        <v/>
      </c>
      <c r="B57" s="20" t="str">
        <f t="shared" si="3"/>
        <v/>
      </c>
      <c r="C57" s="20" t="str">
        <f t="shared" si="1"/>
        <v/>
      </c>
      <c r="D57" s="22" t="str">
        <f t="shared" si="2"/>
        <v/>
      </c>
      <c r="E57" s="20" t="str">
        <f t="shared" si="4"/>
        <v/>
      </c>
    </row>
    <row r="58" spans="1:5" x14ac:dyDescent="0.6">
      <c r="A58" s="17" t="str">
        <f t="shared" si="0"/>
        <v/>
      </c>
      <c r="B58" s="20" t="str">
        <f t="shared" si="3"/>
        <v/>
      </c>
      <c r="C58" s="20" t="str">
        <f t="shared" si="1"/>
        <v/>
      </c>
      <c r="D58" s="22" t="str">
        <f t="shared" si="2"/>
        <v/>
      </c>
      <c r="E58" s="20" t="str">
        <f t="shared" si="4"/>
        <v/>
      </c>
    </row>
    <row r="59" spans="1:5" x14ac:dyDescent="0.6">
      <c r="A59" s="17" t="str">
        <f t="shared" si="0"/>
        <v/>
      </c>
      <c r="B59" s="20" t="str">
        <f t="shared" si="3"/>
        <v/>
      </c>
      <c r="C59" s="20" t="str">
        <f t="shared" si="1"/>
        <v/>
      </c>
      <c r="D59" s="22" t="str">
        <f t="shared" si="2"/>
        <v/>
      </c>
      <c r="E59" s="20" t="str">
        <f t="shared" si="4"/>
        <v/>
      </c>
    </row>
    <row r="60" spans="1:5" x14ac:dyDescent="0.6">
      <c r="A60" s="17" t="str">
        <f t="shared" si="0"/>
        <v/>
      </c>
      <c r="B60" s="20" t="str">
        <f t="shared" si="3"/>
        <v/>
      </c>
      <c r="C60" s="20" t="str">
        <f t="shared" si="1"/>
        <v/>
      </c>
      <c r="D60" s="22" t="str">
        <f t="shared" si="2"/>
        <v/>
      </c>
      <c r="E60" s="20" t="str">
        <f t="shared" si="4"/>
        <v/>
      </c>
    </row>
    <row r="61" spans="1:5" x14ac:dyDescent="0.6">
      <c r="A61" s="17" t="str">
        <f t="shared" si="0"/>
        <v/>
      </c>
      <c r="B61" s="20" t="str">
        <f t="shared" si="3"/>
        <v/>
      </c>
      <c r="C61" s="20" t="str">
        <f t="shared" si="1"/>
        <v/>
      </c>
      <c r="D61" s="22" t="str">
        <f t="shared" si="2"/>
        <v/>
      </c>
      <c r="E61" s="20" t="str">
        <f t="shared" si="4"/>
        <v/>
      </c>
    </row>
    <row r="62" spans="1:5" x14ac:dyDescent="0.6">
      <c r="A62" s="17" t="str">
        <f t="shared" si="0"/>
        <v/>
      </c>
      <c r="B62" s="20" t="str">
        <f t="shared" si="3"/>
        <v/>
      </c>
      <c r="C62" s="20" t="str">
        <f t="shared" si="1"/>
        <v/>
      </c>
      <c r="D62" s="22" t="str">
        <f t="shared" si="2"/>
        <v/>
      </c>
      <c r="E62" s="20" t="str">
        <f t="shared" si="4"/>
        <v/>
      </c>
    </row>
    <row r="63" spans="1:5" x14ac:dyDescent="0.6">
      <c r="A63" s="17" t="str">
        <f t="shared" si="0"/>
        <v/>
      </c>
      <c r="B63" s="20" t="str">
        <f t="shared" si="3"/>
        <v/>
      </c>
      <c r="C63" s="20" t="str">
        <f t="shared" si="1"/>
        <v/>
      </c>
      <c r="D63" s="22" t="str">
        <f t="shared" si="2"/>
        <v/>
      </c>
      <c r="E63" s="20" t="str">
        <f t="shared" si="4"/>
        <v/>
      </c>
    </row>
    <row r="64" spans="1:5" x14ac:dyDescent="0.6">
      <c r="A64" s="17" t="str">
        <f t="shared" si="0"/>
        <v/>
      </c>
      <c r="B64" s="20" t="str">
        <f t="shared" si="3"/>
        <v/>
      </c>
      <c r="C64" s="20" t="str">
        <f t="shared" si="1"/>
        <v/>
      </c>
      <c r="D64" s="22" t="str">
        <f t="shared" si="2"/>
        <v/>
      </c>
      <c r="E64" s="20" t="str">
        <f t="shared" si="4"/>
        <v/>
      </c>
    </row>
    <row r="65" spans="1:5" x14ac:dyDescent="0.6">
      <c r="A65" s="17" t="str">
        <f t="shared" si="0"/>
        <v/>
      </c>
      <c r="B65" s="20" t="str">
        <f t="shared" si="3"/>
        <v/>
      </c>
      <c r="C65" s="20" t="str">
        <f t="shared" si="1"/>
        <v/>
      </c>
      <c r="D65" s="22" t="str">
        <f t="shared" si="2"/>
        <v/>
      </c>
      <c r="E65" s="20" t="str">
        <f t="shared" si="4"/>
        <v/>
      </c>
    </row>
    <row r="66" spans="1:5" x14ac:dyDescent="0.6">
      <c r="A66" s="17" t="str">
        <f t="shared" si="0"/>
        <v/>
      </c>
      <c r="B66" s="20" t="str">
        <f t="shared" si="3"/>
        <v/>
      </c>
      <c r="C66" s="20" t="str">
        <f t="shared" si="1"/>
        <v/>
      </c>
      <c r="D66" s="22" t="str">
        <f t="shared" si="2"/>
        <v/>
      </c>
      <c r="E66" s="20" t="str">
        <f t="shared" si="4"/>
        <v/>
      </c>
    </row>
    <row r="67" spans="1:5" x14ac:dyDescent="0.6">
      <c r="A67" s="17" t="str">
        <f t="shared" si="0"/>
        <v/>
      </c>
      <c r="B67" s="20" t="str">
        <f t="shared" si="3"/>
        <v/>
      </c>
      <c r="C67" s="20" t="str">
        <f t="shared" si="1"/>
        <v/>
      </c>
      <c r="D67" s="22" t="str">
        <f t="shared" si="2"/>
        <v/>
      </c>
      <c r="E67" s="20" t="str">
        <f t="shared" si="4"/>
        <v/>
      </c>
    </row>
    <row r="68" spans="1:5" x14ac:dyDescent="0.6">
      <c r="A68" s="17" t="str">
        <f t="shared" si="0"/>
        <v/>
      </c>
      <c r="B68" s="20" t="str">
        <f t="shared" si="3"/>
        <v/>
      </c>
      <c r="C68" s="20" t="str">
        <f t="shared" si="1"/>
        <v/>
      </c>
      <c r="D68" s="22" t="str">
        <f t="shared" si="2"/>
        <v/>
      </c>
      <c r="E68" s="20" t="str">
        <f t="shared" si="4"/>
        <v/>
      </c>
    </row>
    <row r="69" spans="1:5" x14ac:dyDescent="0.6">
      <c r="A69" s="17" t="str">
        <f t="shared" si="0"/>
        <v/>
      </c>
      <c r="B69" s="20" t="str">
        <f t="shared" si="3"/>
        <v/>
      </c>
      <c r="C69" s="20" t="str">
        <f t="shared" si="1"/>
        <v/>
      </c>
      <c r="D69" s="22" t="str">
        <f t="shared" si="2"/>
        <v/>
      </c>
      <c r="E69" s="20" t="str">
        <f t="shared" si="4"/>
        <v/>
      </c>
    </row>
    <row r="70" spans="1:5" x14ac:dyDescent="0.6">
      <c r="A70" s="17" t="str">
        <f t="shared" si="0"/>
        <v/>
      </c>
      <c r="B70" s="20" t="str">
        <f t="shared" si="3"/>
        <v/>
      </c>
      <c r="C70" s="20" t="str">
        <f t="shared" si="1"/>
        <v/>
      </c>
      <c r="D70" s="22" t="str">
        <f t="shared" ref="D70:D133" si="5">IF(A69&lt;$I$5,$I$4/$I$13,"")</f>
        <v/>
      </c>
      <c r="E70" s="20" t="str">
        <f t="shared" si="4"/>
        <v/>
      </c>
    </row>
    <row r="71" spans="1:5" x14ac:dyDescent="0.6">
      <c r="A71" s="17" t="str">
        <f t="shared" ref="A71:A134" si="6">IF(B71&lt;&gt;"",A70+1,"")</f>
        <v/>
      </c>
      <c r="B71" s="20" t="str">
        <f t="shared" si="3"/>
        <v/>
      </c>
      <c r="C71" s="20" t="str">
        <f t="shared" si="1"/>
        <v/>
      </c>
      <c r="D71" s="22" t="str">
        <f t="shared" si="5"/>
        <v/>
      </c>
      <c r="E71" s="20" t="str">
        <f t="shared" si="4"/>
        <v/>
      </c>
    </row>
    <row r="72" spans="1:5" x14ac:dyDescent="0.6">
      <c r="A72" s="17" t="str">
        <f t="shared" si="6"/>
        <v/>
      </c>
      <c r="B72" s="20" t="str">
        <f t="shared" si="3"/>
        <v/>
      </c>
      <c r="C72" s="20" t="str">
        <f t="shared" ref="C72:C135" si="7">IF(A71&lt;$I$5,$I$6*E71,"")</f>
        <v/>
      </c>
      <c r="D72" s="22" t="str">
        <f t="shared" si="5"/>
        <v/>
      </c>
      <c r="E72" s="20" t="str">
        <f t="shared" si="4"/>
        <v/>
      </c>
    </row>
    <row r="73" spans="1:5" x14ac:dyDescent="0.6">
      <c r="A73" s="17" t="str">
        <f t="shared" si="6"/>
        <v/>
      </c>
      <c r="B73" s="20" t="str">
        <f t="shared" si="3"/>
        <v/>
      </c>
      <c r="C73" s="20" t="str">
        <f t="shared" si="7"/>
        <v/>
      </c>
      <c r="D73" s="22" t="str">
        <f t="shared" si="5"/>
        <v/>
      </c>
      <c r="E73" s="20" t="str">
        <f t="shared" si="4"/>
        <v/>
      </c>
    </row>
    <row r="74" spans="1:5" x14ac:dyDescent="0.6">
      <c r="A74" s="17" t="str">
        <f t="shared" si="6"/>
        <v/>
      </c>
      <c r="B74" s="20" t="str">
        <f t="shared" si="3"/>
        <v/>
      </c>
      <c r="C74" s="20" t="str">
        <f t="shared" si="7"/>
        <v/>
      </c>
      <c r="D74" s="22" t="str">
        <f t="shared" si="5"/>
        <v/>
      </c>
      <c r="E74" s="20" t="str">
        <f t="shared" si="4"/>
        <v/>
      </c>
    </row>
    <row r="75" spans="1:5" x14ac:dyDescent="0.6">
      <c r="A75" s="17" t="str">
        <f t="shared" si="6"/>
        <v/>
      </c>
      <c r="B75" s="20" t="str">
        <f t="shared" si="3"/>
        <v/>
      </c>
      <c r="C75" s="20" t="str">
        <f t="shared" si="7"/>
        <v/>
      </c>
      <c r="D75" s="22" t="str">
        <f t="shared" si="5"/>
        <v/>
      </c>
      <c r="E75" s="20" t="str">
        <f t="shared" si="4"/>
        <v/>
      </c>
    </row>
    <row r="76" spans="1:5" x14ac:dyDescent="0.6">
      <c r="A76" s="17" t="str">
        <f t="shared" si="6"/>
        <v/>
      </c>
      <c r="B76" s="20" t="str">
        <f t="shared" ref="B76:B139" si="8">IF(A75&lt;$I$5,D76-C76,"")</f>
        <v/>
      </c>
      <c r="C76" s="20" t="str">
        <f t="shared" si="7"/>
        <v/>
      </c>
      <c r="D76" s="22" t="str">
        <f t="shared" si="5"/>
        <v/>
      </c>
      <c r="E76" s="20" t="str">
        <f t="shared" ref="E76:E139" si="9">IF(A75&lt;$I$5,E75-(D76-C76),"")</f>
        <v/>
      </c>
    </row>
    <row r="77" spans="1:5" x14ac:dyDescent="0.6">
      <c r="A77" s="17" t="str">
        <f t="shared" si="6"/>
        <v/>
      </c>
      <c r="B77" s="20" t="str">
        <f t="shared" si="8"/>
        <v/>
      </c>
      <c r="C77" s="20" t="str">
        <f t="shared" si="7"/>
        <v/>
      </c>
      <c r="D77" s="22" t="str">
        <f t="shared" si="5"/>
        <v/>
      </c>
      <c r="E77" s="20" t="str">
        <f t="shared" si="9"/>
        <v/>
      </c>
    </row>
    <row r="78" spans="1:5" x14ac:dyDescent="0.6">
      <c r="A78" s="17" t="str">
        <f t="shared" si="6"/>
        <v/>
      </c>
      <c r="B78" s="20" t="str">
        <f t="shared" si="8"/>
        <v/>
      </c>
      <c r="C78" s="20" t="str">
        <f t="shared" si="7"/>
        <v/>
      </c>
      <c r="D78" s="22" t="str">
        <f t="shared" si="5"/>
        <v/>
      </c>
      <c r="E78" s="20" t="str">
        <f t="shared" si="9"/>
        <v/>
      </c>
    </row>
    <row r="79" spans="1:5" x14ac:dyDescent="0.6">
      <c r="A79" s="17" t="str">
        <f t="shared" si="6"/>
        <v/>
      </c>
      <c r="B79" s="20" t="str">
        <f t="shared" si="8"/>
        <v/>
      </c>
      <c r="C79" s="20" t="str">
        <f t="shared" si="7"/>
        <v/>
      </c>
      <c r="D79" s="22" t="str">
        <f t="shared" si="5"/>
        <v/>
      </c>
      <c r="E79" s="20" t="str">
        <f t="shared" si="9"/>
        <v/>
      </c>
    </row>
    <row r="80" spans="1:5" x14ac:dyDescent="0.6">
      <c r="A80" s="17" t="str">
        <f t="shared" si="6"/>
        <v/>
      </c>
      <c r="B80" s="20" t="str">
        <f t="shared" si="8"/>
        <v/>
      </c>
      <c r="C80" s="20" t="str">
        <f t="shared" si="7"/>
        <v/>
      </c>
      <c r="D80" s="22" t="str">
        <f t="shared" si="5"/>
        <v/>
      </c>
      <c r="E80" s="20" t="str">
        <f t="shared" si="9"/>
        <v/>
      </c>
    </row>
    <row r="81" spans="1:5" x14ac:dyDescent="0.6">
      <c r="A81" s="17" t="str">
        <f t="shared" si="6"/>
        <v/>
      </c>
      <c r="B81" s="20" t="str">
        <f t="shared" si="8"/>
        <v/>
      </c>
      <c r="C81" s="20" t="str">
        <f t="shared" si="7"/>
        <v/>
      </c>
      <c r="D81" s="22" t="str">
        <f t="shared" si="5"/>
        <v/>
      </c>
      <c r="E81" s="20" t="str">
        <f t="shared" si="9"/>
        <v/>
      </c>
    </row>
    <row r="82" spans="1:5" x14ac:dyDescent="0.6">
      <c r="A82" s="17" t="str">
        <f t="shared" si="6"/>
        <v/>
      </c>
      <c r="B82" s="20" t="str">
        <f t="shared" si="8"/>
        <v/>
      </c>
      <c r="C82" s="20" t="str">
        <f t="shared" si="7"/>
        <v/>
      </c>
      <c r="D82" s="22" t="str">
        <f t="shared" si="5"/>
        <v/>
      </c>
      <c r="E82" s="20" t="str">
        <f t="shared" si="9"/>
        <v/>
      </c>
    </row>
    <row r="83" spans="1:5" x14ac:dyDescent="0.6">
      <c r="A83" s="17" t="str">
        <f t="shared" si="6"/>
        <v/>
      </c>
      <c r="B83" s="20" t="str">
        <f t="shared" si="8"/>
        <v/>
      </c>
      <c r="C83" s="20" t="str">
        <f t="shared" si="7"/>
        <v/>
      </c>
      <c r="D83" s="22" t="str">
        <f t="shared" si="5"/>
        <v/>
      </c>
      <c r="E83" s="20" t="str">
        <f t="shared" si="9"/>
        <v/>
      </c>
    </row>
    <row r="84" spans="1:5" x14ac:dyDescent="0.6">
      <c r="A84" s="17" t="str">
        <f t="shared" si="6"/>
        <v/>
      </c>
      <c r="B84" s="20" t="str">
        <f t="shared" si="8"/>
        <v/>
      </c>
      <c r="C84" s="20" t="str">
        <f t="shared" si="7"/>
        <v/>
      </c>
      <c r="D84" s="22" t="str">
        <f t="shared" si="5"/>
        <v/>
      </c>
      <c r="E84" s="20" t="str">
        <f t="shared" si="9"/>
        <v/>
      </c>
    </row>
    <row r="85" spans="1:5" x14ac:dyDescent="0.6">
      <c r="A85" s="17" t="str">
        <f t="shared" si="6"/>
        <v/>
      </c>
      <c r="B85" s="20" t="str">
        <f t="shared" si="8"/>
        <v/>
      </c>
      <c r="C85" s="20" t="str">
        <f t="shared" si="7"/>
        <v/>
      </c>
      <c r="D85" s="22" t="str">
        <f t="shared" si="5"/>
        <v/>
      </c>
      <c r="E85" s="20" t="str">
        <f t="shared" si="9"/>
        <v/>
      </c>
    </row>
    <row r="86" spans="1:5" x14ac:dyDescent="0.6">
      <c r="A86" s="17" t="str">
        <f t="shared" si="6"/>
        <v/>
      </c>
      <c r="B86" s="20" t="str">
        <f t="shared" si="8"/>
        <v/>
      </c>
      <c r="C86" s="20" t="str">
        <f t="shared" si="7"/>
        <v/>
      </c>
      <c r="D86" s="22" t="str">
        <f t="shared" si="5"/>
        <v/>
      </c>
      <c r="E86" s="20" t="str">
        <f t="shared" si="9"/>
        <v/>
      </c>
    </row>
    <row r="87" spans="1:5" x14ac:dyDescent="0.6">
      <c r="A87" s="17" t="str">
        <f t="shared" si="6"/>
        <v/>
      </c>
      <c r="B87" s="20" t="str">
        <f t="shared" si="8"/>
        <v/>
      </c>
      <c r="C87" s="20" t="str">
        <f t="shared" si="7"/>
        <v/>
      </c>
      <c r="D87" s="22" t="str">
        <f t="shared" si="5"/>
        <v/>
      </c>
      <c r="E87" s="20" t="str">
        <f t="shared" si="9"/>
        <v/>
      </c>
    </row>
    <row r="88" spans="1:5" x14ac:dyDescent="0.6">
      <c r="A88" s="17" t="str">
        <f t="shared" si="6"/>
        <v/>
      </c>
      <c r="B88" s="20" t="str">
        <f t="shared" si="8"/>
        <v/>
      </c>
      <c r="C88" s="20" t="str">
        <f t="shared" si="7"/>
        <v/>
      </c>
      <c r="D88" s="22" t="str">
        <f t="shared" si="5"/>
        <v/>
      </c>
      <c r="E88" s="20" t="str">
        <f t="shared" si="9"/>
        <v/>
      </c>
    </row>
    <row r="89" spans="1:5" x14ac:dyDescent="0.6">
      <c r="A89" s="17" t="str">
        <f t="shared" si="6"/>
        <v/>
      </c>
      <c r="B89" s="20" t="str">
        <f t="shared" si="8"/>
        <v/>
      </c>
      <c r="C89" s="20" t="str">
        <f t="shared" si="7"/>
        <v/>
      </c>
      <c r="D89" s="22" t="str">
        <f t="shared" si="5"/>
        <v/>
      </c>
      <c r="E89" s="20" t="str">
        <f t="shared" si="9"/>
        <v/>
      </c>
    </row>
    <row r="90" spans="1:5" x14ac:dyDescent="0.6">
      <c r="A90" s="17" t="str">
        <f t="shared" si="6"/>
        <v/>
      </c>
      <c r="B90" s="20" t="str">
        <f t="shared" si="8"/>
        <v/>
      </c>
      <c r="C90" s="20" t="str">
        <f t="shared" si="7"/>
        <v/>
      </c>
      <c r="D90" s="22" t="str">
        <f t="shared" si="5"/>
        <v/>
      </c>
      <c r="E90" s="20" t="str">
        <f t="shared" si="9"/>
        <v/>
      </c>
    </row>
    <row r="91" spans="1:5" x14ac:dyDescent="0.6">
      <c r="A91" s="17" t="str">
        <f t="shared" si="6"/>
        <v/>
      </c>
      <c r="B91" s="20" t="str">
        <f t="shared" si="8"/>
        <v/>
      </c>
      <c r="C91" s="20" t="str">
        <f t="shared" si="7"/>
        <v/>
      </c>
      <c r="D91" s="22" t="str">
        <f t="shared" si="5"/>
        <v/>
      </c>
      <c r="E91" s="20" t="str">
        <f t="shared" si="9"/>
        <v/>
      </c>
    </row>
    <row r="92" spans="1:5" x14ac:dyDescent="0.6">
      <c r="A92" s="17" t="str">
        <f t="shared" si="6"/>
        <v/>
      </c>
      <c r="B92" s="20" t="str">
        <f t="shared" si="8"/>
        <v/>
      </c>
      <c r="C92" s="20" t="str">
        <f t="shared" si="7"/>
        <v/>
      </c>
      <c r="D92" s="22" t="str">
        <f t="shared" si="5"/>
        <v/>
      </c>
      <c r="E92" s="20" t="str">
        <f t="shared" si="9"/>
        <v/>
      </c>
    </row>
    <row r="93" spans="1:5" x14ac:dyDescent="0.6">
      <c r="A93" s="17" t="str">
        <f t="shared" si="6"/>
        <v/>
      </c>
      <c r="B93" s="20" t="str">
        <f t="shared" si="8"/>
        <v/>
      </c>
      <c r="C93" s="20" t="str">
        <f t="shared" si="7"/>
        <v/>
      </c>
      <c r="D93" s="22" t="str">
        <f t="shared" si="5"/>
        <v/>
      </c>
      <c r="E93" s="20" t="str">
        <f t="shared" si="9"/>
        <v/>
      </c>
    </row>
    <row r="94" spans="1:5" x14ac:dyDescent="0.6">
      <c r="A94" s="17" t="str">
        <f t="shared" si="6"/>
        <v/>
      </c>
      <c r="B94" s="20" t="str">
        <f t="shared" si="8"/>
        <v/>
      </c>
      <c r="C94" s="20" t="str">
        <f t="shared" si="7"/>
        <v/>
      </c>
      <c r="D94" s="22" t="str">
        <f t="shared" si="5"/>
        <v/>
      </c>
      <c r="E94" s="20" t="str">
        <f t="shared" si="9"/>
        <v/>
      </c>
    </row>
    <row r="95" spans="1:5" x14ac:dyDescent="0.6">
      <c r="A95" s="17" t="str">
        <f t="shared" si="6"/>
        <v/>
      </c>
      <c r="B95" s="20" t="str">
        <f t="shared" si="8"/>
        <v/>
      </c>
      <c r="C95" s="20" t="str">
        <f t="shared" si="7"/>
        <v/>
      </c>
      <c r="D95" s="22" t="str">
        <f t="shared" si="5"/>
        <v/>
      </c>
      <c r="E95" s="20" t="str">
        <f t="shared" si="9"/>
        <v/>
      </c>
    </row>
    <row r="96" spans="1:5" x14ac:dyDescent="0.6">
      <c r="A96" s="17" t="str">
        <f t="shared" si="6"/>
        <v/>
      </c>
      <c r="B96" s="20" t="str">
        <f t="shared" si="8"/>
        <v/>
      </c>
      <c r="C96" s="20" t="str">
        <f t="shared" si="7"/>
        <v/>
      </c>
      <c r="D96" s="22" t="str">
        <f t="shared" si="5"/>
        <v/>
      </c>
      <c r="E96" s="20" t="str">
        <f t="shared" si="9"/>
        <v/>
      </c>
    </row>
    <row r="97" spans="1:5" x14ac:dyDescent="0.6">
      <c r="A97" s="17" t="str">
        <f t="shared" si="6"/>
        <v/>
      </c>
      <c r="B97" s="20" t="str">
        <f t="shared" si="8"/>
        <v/>
      </c>
      <c r="C97" s="20" t="str">
        <f t="shared" si="7"/>
        <v/>
      </c>
      <c r="D97" s="22" t="str">
        <f t="shared" si="5"/>
        <v/>
      </c>
      <c r="E97" s="20" t="str">
        <f t="shared" si="9"/>
        <v/>
      </c>
    </row>
    <row r="98" spans="1:5" x14ac:dyDescent="0.6">
      <c r="A98" s="17" t="str">
        <f t="shared" si="6"/>
        <v/>
      </c>
      <c r="B98" s="20" t="str">
        <f t="shared" si="8"/>
        <v/>
      </c>
      <c r="C98" s="20" t="str">
        <f t="shared" si="7"/>
        <v/>
      </c>
      <c r="D98" s="22" t="str">
        <f t="shared" si="5"/>
        <v/>
      </c>
      <c r="E98" s="20" t="str">
        <f t="shared" si="9"/>
        <v/>
      </c>
    </row>
    <row r="99" spans="1:5" x14ac:dyDescent="0.6">
      <c r="A99" s="17" t="str">
        <f t="shared" si="6"/>
        <v/>
      </c>
      <c r="B99" s="20" t="str">
        <f t="shared" si="8"/>
        <v/>
      </c>
      <c r="C99" s="20" t="str">
        <f t="shared" si="7"/>
        <v/>
      </c>
      <c r="D99" s="22" t="str">
        <f t="shared" si="5"/>
        <v/>
      </c>
      <c r="E99" s="20" t="str">
        <f t="shared" si="9"/>
        <v/>
      </c>
    </row>
    <row r="100" spans="1:5" x14ac:dyDescent="0.6">
      <c r="A100" s="17" t="str">
        <f t="shared" si="6"/>
        <v/>
      </c>
      <c r="B100" s="20" t="str">
        <f t="shared" si="8"/>
        <v/>
      </c>
      <c r="C100" s="20" t="str">
        <f t="shared" si="7"/>
        <v/>
      </c>
      <c r="D100" s="22" t="str">
        <f t="shared" si="5"/>
        <v/>
      </c>
      <c r="E100" s="20" t="str">
        <f t="shared" si="9"/>
        <v/>
      </c>
    </row>
    <row r="101" spans="1:5" x14ac:dyDescent="0.6">
      <c r="A101" s="17" t="str">
        <f t="shared" si="6"/>
        <v/>
      </c>
      <c r="B101" s="20" t="str">
        <f t="shared" si="8"/>
        <v/>
      </c>
      <c r="C101" s="20" t="str">
        <f t="shared" si="7"/>
        <v/>
      </c>
      <c r="D101" s="22" t="str">
        <f t="shared" si="5"/>
        <v/>
      </c>
      <c r="E101" s="20" t="str">
        <f t="shared" si="9"/>
        <v/>
      </c>
    </row>
    <row r="102" spans="1:5" x14ac:dyDescent="0.6">
      <c r="A102" s="17" t="str">
        <f t="shared" si="6"/>
        <v/>
      </c>
      <c r="B102" s="20" t="str">
        <f t="shared" si="8"/>
        <v/>
      </c>
      <c r="C102" s="20" t="str">
        <f t="shared" si="7"/>
        <v/>
      </c>
      <c r="D102" s="22" t="str">
        <f t="shared" si="5"/>
        <v/>
      </c>
      <c r="E102" s="20" t="str">
        <f t="shared" si="9"/>
        <v/>
      </c>
    </row>
    <row r="103" spans="1:5" x14ac:dyDescent="0.6">
      <c r="A103" s="17" t="str">
        <f t="shared" si="6"/>
        <v/>
      </c>
      <c r="B103" s="20" t="str">
        <f t="shared" si="8"/>
        <v/>
      </c>
      <c r="C103" s="20" t="str">
        <f t="shared" si="7"/>
        <v/>
      </c>
      <c r="D103" s="22" t="str">
        <f t="shared" si="5"/>
        <v/>
      </c>
      <c r="E103" s="20" t="str">
        <f t="shared" si="9"/>
        <v/>
      </c>
    </row>
    <row r="104" spans="1:5" x14ac:dyDescent="0.6">
      <c r="A104" s="17" t="str">
        <f t="shared" si="6"/>
        <v/>
      </c>
      <c r="B104" s="20" t="str">
        <f t="shared" si="8"/>
        <v/>
      </c>
      <c r="C104" s="20" t="str">
        <f t="shared" si="7"/>
        <v/>
      </c>
      <c r="D104" s="22" t="str">
        <f t="shared" si="5"/>
        <v/>
      </c>
      <c r="E104" s="20" t="str">
        <f t="shared" si="9"/>
        <v/>
      </c>
    </row>
    <row r="105" spans="1:5" x14ac:dyDescent="0.6">
      <c r="A105" s="17" t="str">
        <f t="shared" si="6"/>
        <v/>
      </c>
      <c r="B105" s="20" t="str">
        <f t="shared" si="8"/>
        <v/>
      </c>
      <c r="C105" s="20" t="str">
        <f t="shared" si="7"/>
        <v/>
      </c>
      <c r="D105" s="22" t="str">
        <f t="shared" si="5"/>
        <v/>
      </c>
      <c r="E105" s="20" t="str">
        <f t="shared" si="9"/>
        <v/>
      </c>
    </row>
    <row r="106" spans="1:5" x14ac:dyDescent="0.6">
      <c r="A106" s="17" t="str">
        <f t="shared" si="6"/>
        <v/>
      </c>
      <c r="B106" s="20" t="str">
        <f t="shared" si="8"/>
        <v/>
      </c>
      <c r="C106" s="20" t="str">
        <f t="shared" si="7"/>
        <v/>
      </c>
      <c r="D106" s="22" t="str">
        <f t="shared" si="5"/>
        <v/>
      </c>
      <c r="E106" s="20" t="str">
        <f t="shared" si="9"/>
        <v/>
      </c>
    </row>
    <row r="107" spans="1:5" x14ac:dyDescent="0.6">
      <c r="A107" s="17" t="str">
        <f t="shared" si="6"/>
        <v/>
      </c>
      <c r="B107" s="20" t="str">
        <f t="shared" si="8"/>
        <v/>
      </c>
      <c r="C107" s="20" t="str">
        <f t="shared" si="7"/>
        <v/>
      </c>
      <c r="D107" s="22" t="str">
        <f t="shared" si="5"/>
        <v/>
      </c>
      <c r="E107" s="20" t="str">
        <f t="shared" si="9"/>
        <v/>
      </c>
    </row>
    <row r="108" spans="1:5" x14ac:dyDescent="0.6">
      <c r="A108" s="17" t="str">
        <f t="shared" si="6"/>
        <v/>
      </c>
      <c r="B108" s="20" t="str">
        <f t="shared" si="8"/>
        <v/>
      </c>
      <c r="C108" s="20" t="str">
        <f t="shared" si="7"/>
        <v/>
      </c>
      <c r="D108" s="22" t="str">
        <f t="shared" si="5"/>
        <v/>
      </c>
      <c r="E108" s="20" t="str">
        <f t="shared" si="9"/>
        <v/>
      </c>
    </row>
    <row r="109" spans="1:5" x14ac:dyDescent="0.6">
      <c r="A109" s="17" t="str">
        <f t="shared" si="6"/>
        <v/>
      </c>
      <c r="B109" s="20" t="str">
        <f t="shared" si="8"/>
        <v/>
      </c>
      <c r="C109" s="20" t="str">
        <f t="shared" si="7"/>
        <v/>
      </c>
      <c r="D109" s="22" t="str">
        <f t="shared" si="5"/>
        <v/>
      </c>
      <c r="E109" s="20" t="str">
        <f t="shared" si="9"/>
        <v/>
      </c>
    </row>
    <row r="110" spans="1:5" x14ac:dyDescent="0.6">
      <c r="A110" s="17" t="str">
        <f t="shared" si="6"/>
        <v/>
      </c>
      <c r="B110" s="20" t="str">
        <f t="shared" si="8"/>
        <v/>
      </c>
      <c r="C110" s="20" t="str">
        <f t="shared" si="7"/>
        <v/>
      </c>
      <c r="D110" s="22" t="str">
        <f t="shared" si="5"/>
        <v/>
      </c>
      <c r="E110" s="20" t="str">
        <f t="shared" si="9"/>
        <v/>
      </c>
    </row>
    <row r="111" spans="1:5" x14ac:dyDescent="0.6">
      <c r="A111" s="17" t="str">
        <f t="shared" si="6"/>
        <v/>
      </c>
      <c r="B111" s="20" t="str">
        <f t="shared" si="8"/>
        <v/>
      </c>
      <c r="C111" s="20" t="str">
        <f t="shared" si="7"/>
        <v/>
      </c>
      <c r="D111" s="22" t="str">
        <f t="shared" si="5"/>
        <v/>
      </c>
      <c r="E111" s="20" t="str">
        <f t="shared" si="9"/>
        <v/>
      </c>
    </row>
    <row r="112" spans="1:5" x14ac:dyDescent="0.6">
      <c r="A112" s="17" t="str">
        <f t="shared" si="6"/>
        <v/>
      </c>
      <c r="B112" s="20" t="str">
        <f t="shared" si="8"/>
        <v/>
      </c>
      <c r="C112" s="20" t="str">
        <f t="shared" si="7"/>
        <v/>
      </c>
      <c r="D112" s="22" t="str">
        <f t="shared" si="5"/>
        <v/>
      </c>
      <c r="E112" s="20" t="str">
        <f t="shared" si="9"/>
        <v/>
      </c>
    </row>
    <row r="113" spans="1:5" x14ac:dyDescent="0.6">
      <c r="A113" s="17" t="str">
        <f t="shared" si="6"/>
        <v/>
      </c>
      <c r="B113" s="20" t="str">
        <f t="shared" si="8"/>
        <v/>
      </c>
      <c r="C113" s="20" t="str">
        <f t="shared" si="7"/>
        <v/>
      </c>
      <c r="D113" s="22" t="str">
        <f t="shared" si="5"/>
        <v/>
      </c>
      <c r="E113" s="20" t="str">
        <f t="shared" si="9"/>
        <v/>
      </c>
    </row>
    <row r="114" spans="1:5" x14ac:dyDescent="0.6">
      <c r="A114" s="17" t="str">
        <f t="shared" si="6"/>
        <v/>
      </c>
      <c r="B114" s="20" t="str">
        <f t="shared" si="8"/>
        <v/>
      </c>
      <c r="C114" s="20" t="str">
        <f t="shared" si="7"/>
        <v/>
      </c>
      <c r="D114" s="22" t="str">
        <f t="shared" si="5"/>
        <v/>
      </c>
      <c r="E114" s="20" t="str">
        <f t="shared" si="9"/>
        <v/>
      </c>
    </row>
    <row r="115" spans="1:5" x14ac:dyDescent="0.6">
      <c r="A115" s="17" t="str">
        <f t="shared" si="6"/>
        <v/>
      </c>
      <c r="B115" s="20" t="str">
        <f t="shared" si="8"/>
        <v/>
      </c>
      <c r="C115" s="20" t="str">
        <f t="shared" si="7"/>
        <v/>
      </c>
      <c r="D115" s="22" t="str">
        <f t="shared" si="5"/>
        <v/>
      </c>
      <c r="E115" s="20" t="str">
        <f t="shared" si="9"/>
        <v/>
      </c>
    </row>
    <row r="116" spans="1:5" x14ac:dyDescent="0.6">
      <c r="A116" s="17" t="str">
        <f t="shared" si="6"/>
        <v/>
      </c>
      <c r="B116" s="20" t="str">
        <f t="shared" si="8"/>
        <v/>
      </c>
      <c r="C116" s="20" t="str">
        <f t="shared" si="7"/>
        <v/>
      </c>
      <c r="D116" s="22" t="str">
        <f t="shared" si="5"/>
        <v/>
      </c>
      <c r="E116" s="20" t="str">
        <f t="shared" si="9"/>
        <v/>
      </c>
    </row>
    <row r="117" spans="1:5" x14ac:dyDescent="0.6">
      <c r="A117" s="17" t="str">
        <f t="shared" si="6"/>
        <v/>
      </c>
      <c r="B117" s="20" t="str">
        <f t="shared" si="8"/>
        <v/>
      </c>
      <c r="C117" s="20" t="str">
        <f t="shared" si="7"/>
        <v/>
      </c>
      <c r="D117" s="22" t="str">
        <f t="shared" si="5"/>
        <v/>
      </c>
      <c r="E117" s="20" t="str">
        <f t="shared" si="9"/>
        <v/>
      </c>
    </row>
    <row r="118" spans="1:5" x14ac:dyDescent="0.6">
      <c r="A118" s="17" t="str">
        <f t="shared" si="6"/>
        <v/>
      </c>
      <c r="B118" s="20" t="str">
        <f t="shared" si="8"/>
        <v/>
      </c>
      <c r="C118" s="20" t="str">
        <f t="shared" si="7"/>
        <v/>
      </c>
      <c r="D118" s="22" t="str">
        <f t="shared" si="5"/>
        <v/>
      </c>
      <c r="E118" s="20" t="str">
        <f t="shared" si="9"/>
        <v/>
      </c>
    </row>
    <row r="119" spans="1:5" x14ac:dyDescent="0.6">
      <c r="A119" s="17" t="str">
        <f t="shared" si="6"/>
        <v/>
      </c>
      <c r="B119" s="20" t="str">
        <f t="shared" si="8"/>
        <v/>
      </c>
      <c r="C119" s="20" t="str">
        <f t="shared" si="7"/>
        <v/>
      </c>
      <c r="D119" s="22" t="str">
        <f t="shared" si="5"/>
        <v/>
      </c>
      <c r="E119" s="20" t="str">
        <f t="shared" si="9"/>
        <v/>
      </c>
    </row>
    <row r="120" spans="1:5" x14ac:dyDescent="0.6">
      <c r="A120" s="17" t="str">
        <f t="shared" si="6"/>
        <v/>
      </c>
      <c r="B120" s="20" t="str">
        <f t="shared" si="8"/>
        <v/>
      </c>
      <c r="C120" s="20" t="str">
        <f t="shared" si="7"/>
        <v/>
      </c>
      <c r="D120" s="22" t="str">
        <f t="shared" si="5"/>
        <v/>
      </c>
      <c r="E120" s="20" t="str">
        <f t="shared" si="9"/>
        <v/>
      </c>
    </row>
    <row r="121" spans="1:5" x14ac:dyDescent="0.6">
      <c r="A121" s="17" t="str">
        <f t="shared" si="6"/>
        <v/>
      </c>
      <c r="B121" s="20" t="str">
        <f t="shared" si="8"/>
        <v/>
      </c>
      <c r="C121" s="20" t="str">
        <f t="shared" si="7"/>
        <v/>
      </c>
      <c r="D121" s="22" t="str">
        <f t="shared" si="5"/>
        <v/>
      </c>
      <c r="E121" s="20" t="str">
        <f t="shared" si="9"/>
        <v/>
      </c>
    </row>
    <row r="122" spans="1:5" x14ac:dyDescent="0.6">
      <c r="A122" s="17" t="str">
        <f t="shared" si="6"/>
        <v/>
      </c>
      <c r="B122" s="20" t="str">
        <f t="shared" si="8"/>
        <v/>
      </c>
      <c r="C122" s="20" t="str">
        <f t="shared" si="7"/>
        <v/>
      </c>
      <c r="D122" s="22" t="str">
        <f t="shared" si="5"/>
        <v/>
      </c>
      <c r="E122" s="20" t="str">
        <f t="shared" si="9"/>
        <v/>
      </c>
    </row>
    <row r="123" spans="1:5" x14ac:dyDescent="0.6">
      <c r="A123" s="17" t="str">
        <f t="shared" si="6"/>
        <v/>
      </c>
      <c r="B123" s="20" t="str">
        <f t="shared" si="8"/>
        <v/>
      </c>
      <c r="C123" s="20" t="str">
        <f t="shared" si="7"/>
        <v/>
      </c>
      <c r="D123" s="22" t="str">
        <f t="shared" si="5"/>
        <v/>
      </c>
      <c r="E123" s="20" t="str">
        <f t="shared" si="9"/>
        <v/>
      </c>
    </row>
    <row r="124" spans="1:5" x14ac:dyDescent="0.6">
      <c r="A124" s="17" t="str">
        <f t="shared" si="6"/>
        <v/>
      </c>
      <c r="B124" s="20" t="str">
        <f t="shared" si="8"/>
        <v/>
      </c>
      <c r="C124" s="20" t="str">
        <f t="shared" si="7"/>
        <v/>
      </c>
      <c r="D124" s="22" t="str">
        <f t="shared" si="5"/>
        <v/>
      </c>
      <c r="E124" s="20" t="str">
        <f t="shared" si="9"/>
        <v/>
      </c>
    </row>
    <row r="125" spans="1:5" x14ac:dyDescent="0.6">
      <c r="A125" s="17" t="str">
        <f t="shared" si="6"/>
        <v/>
      </c>
      <c r="B125" s="20" t="str">
        <f t="shared" si="8"/>
        <v/>
      </c>
      <c r="C125" s="20" t="str">
        <f t="shared" si="7"/>
        <v/>
      </c>
      <c r="D125" s="22" t="str">
        <f t="shared" si="5"/>
        <v/>
      </c>
      <c r="E125" s="20" t="str">
        <f t="shared" si="9"/>
        <v/>
      </c>
    </row>
    <row r="126" spans="1:5" x14ac:dyDescent="0.6">
      <c r="A126" s="17" t="str">
        <f t="shared" si="6"/>
        <v/>
      </c>
      <c r="B126" s="20" t="str">
        <f t="shared" si="8"/>
        <v/>
      </c>
      <c r="C126" s="20" t="str">
        <f t="shared" si="7"/>
        <v/>
      </c>
      <c r="D126" s="22" t="str">
        <f t="shared" si="5"/>
        <v/>
      </c>
      <c r="E126" s="20" t="str">
        <f t="shared" si="9"/>
        <v/>
      </c>
    </row>
    <row r="127" spans="1:5" x14ac:dyDescent="0.6">
      <c r="A127" s="17" t="str">
        <f t="shared" si="6"/>
        <v/>
      </c>
      <c r="B127" s="20" t="str">
        <f t="shared" si="8"/>
        <v/>
      </c>
      <c r="C127" s="20" t="str">
        <f t="shared" si="7"/>
        <v/>
      </c>
      <c r="D127" s="22" t="str">
        <f t="shared" si="5"/>
        <v/>
      </c>
      <c r="E127" s="20" t="str">
        <f t="shared" si="9"/>
        <v/>
      </c>
    </row>
    <row r="128" spans="1:5" x14ac:dyDescent="0.6">
      <c r="A128" s="17" t="str">
        <f t="shared" si="6"/>
        <v/>
      </c>
      <c r="B128" s="20" t="str">
        <f t="shared" si="8"/>
        <v/>
      </c>
      <c r="C128" s="20" t="str">
        <f t="shared" si="7"/>
        <v/>
      </c>
      <c r="D128" s="22" t="str">
        <f t="shared" si="5"/>
        <v/>
      </c>
      <c r="E128" s="20" t="str">
        <f t="shared" si="9"/>
        <v/>
      </c>
    </row>
    <row r="129" spans="1:5" x14ac:dyDescent="0.6">
      <c r="A129" s="17" t="str">
        <f t="shared" si="6"/>
        <v/>
      </c>
      <c r="B129" s="20" t="str">
        <f t="shared" si="8"/>
        <v/>
      </c>
      <c r="C129" s="20" t="str">
        <f t="shared" si="7"/>
        <v/>
      </c>
      <c r="D129" s="22" t="str">
        <f t="shared" si="5"/>
        <v/>
      </c>
      <c r="E129" s="20" t="str">
        <f t="shared" si="9"/>
        <v/>
      </c>
    </row>
    <row r="130" spans="1:5" x14ac:dyDescent="0.6">
      <c r="A130" s="17" t="str">
        <f t="shared" si="6"/>
        <v/>
      </c>
      <c r="B130" s="20" t="str">
        <f t="shared" si="8"/>
        <v/>
      </c>
      <c r="C130" s="20" t="str">
        <f t="shared" si="7"/>
        <v/>
      </c>
      <c r="D130" s="22" t="str">
        <f t="shared" si="5"/>
        <v/>
      </c>
      <c r="E130" s="20" t="str">
        <f t="shared" si="9"/>
        <v/>
      </c>
    </row>
    <row r="131" spans="1:5" x14ac:dyDescent="0.6">
      <c r="A131" s="17" t="str">
        <f t="shared" si="6"/>
        <v/>
      </c>
      <c r="B131" s="20" t="str">
        <f t="shared" si="8"/>
        <v/>
      </c>
      <c r="C131" s="20" t="str">
        <f t="shared" si="7"/>
        <v/>
      </c>
      <c r="D131" s="22" t="str">
        <f t="shared" si="5"/>
        <v/>
      </c>
      <c r="E131" s="20" t="str">
        <f t="shared" si="9"/>
        <v/>
      </c>
    </row>
    <row r="132" spans="1:5" x14ac:dyDescent="0.6">
      <c r="A132" s="17" t="str">
        <f t="shared" si="6"/>
        <v/>
      </c>
      <c r="B132" s="20" t="str">
        <f t="shared" si="8"/>
        <v/>
      </c>
      <c r="C132" s="20" t="str">
        <f t="shared" si="7"/>
        <v/>
      </c>
      <c r="D132" s="22" t="str">
        <f t="shared" si="5"/>
        <v/>
      </c>
      <c r="E132" s="20" t="str">
        <f t="shared" si="9"/>
        <v/>
      </c>
    </row>
    <row r="133" spans="1:5" x14ac:dyDescent="0.6">
      <c r="A133" s="17" t="str">
        <f t="shared" si="6"/>
        <v/>
      </c>
      <c r="B133" s="20" t="str">
        <f t="shared" si="8"/>
        <v/>
      </c>
      <c r="C133" s="20" t="str">
        <f t="shared" si="7"/>
        <v/>
      </c>
      <c r="D133" s="22" t="str">
        <f t="shared" si="5"/>
        <v/>
      </c>
      <c r="E133" s="20" t="str">
        <f t="shared" si="9"/>
        <v/>
      </c>
    </row>
    <row r="134" spans="1:5" x14ac:dyDescent="0.6">
      <c r="A134" s="17" t="str">
        <f t="shared" si="6"/>
        <v/>
      </c>
      <c r="B134" s="20" t="str">
        <f t="shared" si="8"/>
        <v/>
      </c>
      <c r="C134" s="20" t="str">
        <f t="shared" si="7"/>
        <v/>
      </c>
      <c r="D134" s="22" t="str">
        <f t="shared" ref="D134:D197" si="10">IF(A133&lt;$I$5,$I$4/$I$13,"")</f>
        <v/>
      </c>
      <c r="E134" s="20" t="str">
        <f t="shared" si="9"/>
        <v/>
      </c>
    </row>
    <row r="135" spans="1:5" x14ac:dyDescent="0.6">
      <c r="A135" s="17" t="str">
        <f t="shared" ref="A135:A198" si="11">IF(B135&lt;&gt;"",A134+1,"")</f>
        <v/>
      </c>
      <c r="B135" s="20" t="str">
        <f t="shared" si="8"/>
        <v/>
      </c>
      <c r="C135" s="20" t="str">
        <f t="shared" si="7"/>
        <v/>
      </c>
      <c r="D135" s="22" t="str">
        <f t="shared" si="10"/>
        <v/>
      </c>
      <c r="E135" s="20" t="str">
        <f t="shared" si="9"/>
        <v/>
      </c>
    </row>
    <row r="136" spans="1:5" x14ac:dyDescent="0.6">
      <c r="A136" s="17" t="str">
        <f t="shared" si="11"/>
        <v/>
      </c>
      <c r="B136" s="20" t="str">
        <f t="shared" si="8"/>
        <v/>
      </c>
      <c r="C136" s="20" t="str">
        <f t="shared" ref="C136:C199" si="12">IF(A135&lt;$I$5,$I$6*E135,"")</f>
        <v/>
      </c>
      <c r="D136" s="22" t="str">
        <f t="shared" si="10"/>
        <v/>
      </c>
      <c r="E136" s="20" t="str">
        <f t="shared" si="9"/>
        <v/>
      </c>
    </row>
    <row r="137" spans="1:5" x14ac:dyDescent="0.6">
      <c r="A137" s="17" t="str">
        <f t="shared" si="11"/>
        <v/>
      </c>
      <c r="B137" s="20" t="str">
        <f t="shared" si="8"/>
        <v/>
      </c>
      <c r="C137" s="20" t="str">
        <f t="shared" si="12"/>
        <v/>
      </c>
      <c r="D137" s="22" t="str">
        <f t="shared" si="10"/>
        <v/>
      </c>
      <c r="E137" s="20" t="str">
        <f t="shared" si="9"/>
        <v/>
      </c>
    </row>
    <row r="138" spans="1:5" x14ac:dyDescent="0.6">
      <c r="A138" s="17" t="str">
        <f t="shared" si="11"/>
        <v/>
      </c>
      <c r="B138" s="20" t="str">
        <f t="shared" si="8"/>
        <v/>
      </c>
      <c r="C138" s="20" t="str">
        <f t="shared" si="12"/>
        <v/>
      </c>
      <c r="D138" s="22" t="str">
        <f t="shared" si="10"/>
        <v/>
      </c>
      <c r="E138" s="20" t="str">
        <f t="shared" si="9"/>
        <v/>
      </c>
    </row>
    <row r="139" spans="1:5" x14ac:dyDescent="0.6">
      <c r="A139" s="17" t="str">
        <f t="shared" si="11"/>
        <v/>
      </c>
      <c r="B139" s="20" t="str">
        <f t="shared" si="8"/>
        <v/>
      </c>
      <c r="C139" s="20" t="str">
        <f t="shared" si="12"/>
        <v/>
      </c>
      <c r="D139" s="22" t="str">
        <f t="shared" si="10"/>
        <v/>
      </c>
      <c r="E139" s="20" t="str">
        <f t="shared" si="9"/>
        <v/>
      </c>
    </row>
    <row r="140" spans="1:5" x14ac:dyDescent="0.6">
      <c r="A140" s="17" t="str">
        <f t="shared" si="11"/>
        <v/>
      </c>
      <c r="B140" s="20" t="str">
        <f t="shared" ref="B140:B203" si="13">IF(A139&lt;$I$5,D140-C140,"")</f>
        <v/>
      </c>
      <c r="C140" s="20" t="str">
        <f t="shared" si="12"/>
        <v/>
      </c>
      <c r="D140" s="22" t="str">
        <f t="shared" si="10"/>
        <v/>
      </c>
      <c r="E140" s="20" t="str">
        <f t="shared" ref="E140:E203" si="14">IF(A139&lt;$I$5,E139-(D140-C140),"")</f>
        <v/>
      </c>
    </row>
    <row r="141" spans="1:5" x14ac:dyDescent="0.6">
      <c r="A141" s="17" t="str">
        <f t="shared" si="11"/>
        <v/>
      </c>
      <c r="B141" s="20" t="str">
        <f t="shared" si="13"/>
        <v/>
      </c>
      <c r="C141" s="20" t="str">
        <f t="shared" si="12"/>
        <v/>
      </c>
      <c r="D141" s="22" t="str">
        <f t="shared" si="10"/>
        <v/>
      </c>
      <c r="E141" s="20" t="str">
        <f t="shared" si="14"/>
        <v/>
      </c>
    </row>
    <row r="142" spans="1:5" x14ac:dyDescent="0.6">
      <c r="A142" s="17" t="str">
        <f t="shared" si="11"/>
        <v/>
      </c>
      <c r="B142" s="20" t="str">
        <f t="shared" si="13"/>
        <v/>
      </c>
      <c r="C142" s="20" t="str">
        <f t="shared" si="12"/>
        <v/>
      </c>
      <c r="D142" s="22" t="str">
        <f t="shared" si="10"/>
        <v/>
      </c>
      <c r="E142" s="20" t="str">
        <f t="shared" si="14"/>
        <v/>
      </c>
    </row>
    <row r="143" spans="1:5" x14ac:dyDescent="0.6">
      <c r="A143" s="17" t="str">
        <f t="shared" si="11"/>
        <v/>
      </c>
      <c r="B143" s="20" t="str">
        <f t="shared" si="13"/>
        <v/>
      </c>
      <c r="C143" s="20" t="str">
        <f t="shared" si="12"/>
        <v/>
      </c>
      <c r="D143" s="22" t="str">
        <f t="shared" si="10"/>
        <v/>
      </c>
      <c r="E143" s="20" t="str">
        <f t="shared" si="14"/>
        <v/>
      </c>
    </row>
    <row r="144" spans="1:5" x14ac:dyDescent="0.6">
      <c r="A144" s="17" t="str">
        <f t="shared" si="11"/>
        <v/>
      </c>
      <c r="B144" s="20" t="str">
        <f t="shared" si="13"/>
        <v/>
      </c>
      <c r="C144" s="20" t="str">
        <f t="shared" si="12"/>
        <v/>
      </c>
      <c r="D144" s="22" t="str">
        <f t="shared" si="10"/>
        <v/>
      </c>
      <c r="E144" s="20" t="str">
        <f t="shared" si="14"/>
        <v/>
      </c>
    </row>
    <row r="145" spans="1:5" x14ac:dyDescent="0.6">
      <c r="A145" s="17" t="str">
        <f t="shared" si="11"/>
        <v/>
      </c>
      <c r="B145" s="20" t="str">
        <f t="shared" si="13"/>
        <v/>
      </c>
      <c r="C145" s="20" t="str">
        <f t="shared" si="12"/>
        <v/>
      </c>
      <c r="D145" s="22" t="str">
        <f t="shared" si="10"/>
        <v/>
      </c>
      <c r="E145" s="20" t="str">
        <f t="shared" si="14"/>
        <v/>
      </c>
    </row>
    <row r="146" spans="1:5" x14ac:dyDescent="0.6">
      <c r="A146" s="17" t="str">
        <f t="shared" si="11"/>
        <v/>
      </c>
      <c r="B146" s="20" t="str">
        <f t="shared" si="13"/>
        <v/>
      </c>
      <c r="C146" s="20" t="str">
        <f t="shared" si="12"/>
        <v/>
      </c>
      <c r="D146" s="22" t="str">
        <f t="shared" si="10"/>
        <v/>
      </c>
      <c r="E146" s="20" t="str">
        <f t="shared" si="14"/>
        <v/>
      </c>
    </row>
    <row r="147" spans="1:5" x14ac:dyDescent="0.6">
      <c r="A147" s="17" t="str">
        <f t="shared" si="11"/>
        <v/>
      </c>
      <c r="B147" s="20" t="str">
        <f t="shared" si="13"/>
        <v/>
      </c>
      <c r="C147" s="20" t="str">
        <f t="shared" si="12"/>
        <v/>
      </c>
      <c r="D147" s="22" t="str">
        <f t="shared" si="10"/>
        <v/>
      </c>
      <c r="E147" s="20" t="str">
        <f t="shared" si="14"/>
        <v/>
      </c>
    </row>
    <row r="148" spans="1:5" x14ac:dyDescent="0.6">
      <c r="A148" s="17" t="str">
        <f t="shared" si="11"/>
        <v/>
      </c>
      <c r="B148" s="20" t="str">
        <f t="shared" si="13"/>
        <v/>
      </c>
      <c r="C148" s="20" t="str">
        <f t="shared" si="12"/>
        <v/>
      </c>
      <c r="D148" s="22" t="str">
        <f t="shared" si="10"/>
        <v/>
      </c>
      <c r="E148" s="20" t="str">
        <f t="shared" si="14"/>
        <v/>
      </c>
    </row>
    <row r="149" spans="1:5" x14ac:dyDescent="0.6">
      <c r="A149" s="17" t="str">
        <f t="shared" si="11"/>
        <v/>
      </c>
      <c r="B149" s="20" t="str">
        <f t="shared" si="13"/>
        <v/>
      </c>
      <c r="C149" s="20" t="str">
        <f t="shared" si="12"/>
        <v/>
      </c>
      <c r="D149" s="22" t="str">
        <f t="shared" si="10"/>
        <v/>
      </c>
      <c r="E149" s="20" t="str">
        <f t="shared" si="14"/>
        <v/>
      </c>
    </row>
    <row r="150" spans="1:5" x14ac:dyDescent="0.6">
      <c r="A150" s="17" t="str">
        <f t="shared" si="11"/>
        <v/>
      </c>
      <c r="B150" s="20" t="str">
        <f t="shared" si="13"/>
        <v/>
      </c>
      <c r="C150" s="20" t="str">
        <f t="shared" si="12"/>
        <v/>
      </c>
      <c r="D150" s="22" t="str">
        <f t="shared" si="10"/>
        <v/>
      </c>
      <c r="E150" s="20" t="str">
        <f t="shared" si="14"/>
        <v/>
      </c>
    </row>
    <row r="151" spans="1:5" x14ac:dyDescent="0.6">
      <c r="A151" s="17" t="str">
        <f t="shared" si="11"/>
        <v/>
      </c>
      <c r="B151" s="20" t="str">
        <f t="shared" si="13"/>
        <v/>
      </c>
      <c r="C151" s="20" t="str">
        <f t="shared" si="12"/>
        <v/>
      </c>
      <c r="D151" s="22" t="str">
        <f t="shared" si="10"/>
        <v/>
      </c>
      <c r="E151" s="20" t="str">
        <f t="shared" si="14"/>
        <v/>
      </c>
    </row>
    <row r="152" spans="1:5" x14ac:dyDescent="0.6">
      <c r="A152" s="17" t="str">
        <f t="shared" si="11"/>
        <v/>
      </c>
      <c r="B152" s="20" t="str">
        <f t="shared" si="13"/>
        <v/>
      </c>
      <c r="C152" s="20" t="str">
        <f t="shared" si="12"/>
        <v/>
      </c>
      <c r="D152" s="22" t="str">
        <f t="shared" si="10"/>
        <v/>
      </c>
      <c r="E152" s="20" t="str">
        <f t="shared" si="14"/>
        <v/>
      </c>
    </row>
    <row r="153" spans="1:5" x14ac:dyDescent="0.6">
      <c r="A153" s="17" t="str">
        <f t="shared" si="11"/>
        <v/>
      </c>
      <c r="B153" s="20" t="str">
        <f t="shared" si="13"/>
        <v/>
      </c>
      <c r="C153" s="20" t="str">
        <f t="shared" si="12"/>
        <v/>
      </c>
      <c r="D153" s="22" t="str">
        <f t="shared" si="10"/>
        <v/>
      </c>
      <c r="E153" s="20" t="str">
        <f t="shared" si="14"/>
        <v/>
      </c>
    </row>
    <row r="154" spans="1:5" x14ac:dyDescent="0.6">
      <c r="A154" s="17" t="str">
        <f t="shared" si="11"/>
        <v/>
      </c>
      <c r="B154" s="20" t="str">
        <f t="shared" si="13"/>
        <v/>
      </c>
      <c r="C154" s="20" t="str">
        <f t="shared" si="12"/>
        <v/>
      </c>
      <c r="D154" s="22" t="str">
        <f t="shared" si="10"/>
        <v/>
      </c>
      <c r="E154" s="20" t="str">
        <f t="shared" si="14"/>
        <v/>
      </c>
    </row>
    <row r="155" spans="1:5" x14ac:dyDescent="0.6">
      <c r="A155" s="17" t="str">
        <f t="shared" si="11"/>
        <v/>
      </c>
      <c r="B155" s="20" t="str">
        <f t="shared" si="13"/>
        <v/>
      </c>
      <c r="C155" s="20" t="str">
        <f t="shared" si="12"/>
        <v/>
      </c>
      <c r="D155" s="22" t="str">
        <f t="shared" si="10"/>
        <v/>
      </c>
      <c r="E155" s="20" t="str">
        <f t="shared" si="14"/>
        <v/>
      </c>
    </row>
    <row r="156" spans="1:5" x14ac:dyDescent="0.6">
      <c r="A156" s="17" t="str">
        <f t="shared" si="11"/>
        <v/>
      </c>
      <c r="B156" s="20" t="str">
        <f t="shared" si="13"/>
        <v/>
      </c>
      <c r="C156" s="20" t="str">
        <f t="shared" si="12"/>
        <v/>
      </c>
      <c r="D156" s="22" t="str">
        <f t="shared" si="10"/>
        <v/>
      </c>
      <c r="E156" s="20" t="str">
        <f t="shared" si="14"/>
        <v/>
      </c>
    </row>
    <row r="157" spans="1:5" x14ac:dyDescent="0.6">
      <c r="A157" s="17" t="str">
        <f t="shared" si="11"/>
        <v/>
      </c>
      <c r="B157" s="20" t="str">
        <f t="shared" si="13"/>
        <v/>
      </c>
      <c r="C157" s="20" t="str">
        <f t="shared" si="12"/>
        <v/>
      </c>
      <c r="D157" s="22" t="str">
        <f t="shared" si="10"/>
        <v/>
      </c>
      <c r="E157" s="20" t="str">
        <f t="shared" si="14"/>
        <v/>
      </c>
    </row>
    <row r="158" spans="1:5" x14ac:dyDescent="0.6">
      <c r="A158" s="17" t="str">
        <f t="shared" si="11"/>
        <v/>
      </c>
      <c r="B158" s="20" t="str">
        <f t="shared" si="13"/>
        <v/>
      </c>
      <c r="C158" s="20" t="str">
        <f t="shared" si="12"/>
        <v/>
      </c>
      <c r="D158" s="22" t="str">
        <f t="shared" si="10"/>
        <v/>
      </c>
      <c r="E158" s="20" t="str">
        <f t="shared" si="14"/>
        <v/>
      </c>
    </row>
    <row r="159" spans="1:5" x14ac:dyDescent="0.6">
      <c r="A159" s="17" t="str">
        <f t="shared" si="11"/>
        <v/>
      </c>
      <c r="B159" s="20" t="str">
        <f t="shared" si="13"/>
        <v/>
      </c>
      <c r="C159" s="20" t="str">
        <f t="shared" si="12"/>
        <v/>
      </c>
      <c r="D159" s="22" t="str">
        <f t="shared" si="10"/>
        <v/>
      </c>
      <c r="E159" s="20" t="str">
        <f t="shared" si="14"/>
        <v/>
      </c>
    </row>
    <row r="160" spans="1:5" x14ac:dyDescent="0.6">
      <c r="A160" s="17" t="str">
        <f t="shared" si="11"/>
        <v/>
      </c>
      <c r="B160" s="20" t="str">
        <f t="shared" si="13"/>
        <v/>
      </c>
      <c r="C160" s="20" t="str">
        <f t="shared" si="12"/>
        <v/>
      </c>
      <c r="D160" s="22" t="str">
        <f t="shared" si="10"/>
        <v/>
      </c>
      <c r="E160" s="20" t="str">
        <f t="shared" si="14"/>
        <v/>
      </c>
    </row>
    <row r="161" spans="1:5" x14ac:dyDescent="0.6">
      <c r="A161" s="17" t="str">
        <f t="shared" si="11"/>
        <v/>
      </c>
      <c r="B161" s="20" t="str">
        <f t="shared" si="13"/>
        <v/>
      </c>
      <c r="C161" s="20" t="str">
        <f t="shared" si="12"/>
        <v/>
      </c>
      <c r="D161" s="22" t="str">
        <f t="shared" si="10"/>
        <v/>
      </c>
      <c r="E161" s="20" t="str">
        <f t="shared" si="14"/>
        <v/>
      </c>
    </row>
    <row r="162" spans="1:5" x14ac:dyDescent="0.6">
      <c r="A162" s="17" t="str">
        <f t="shared" si="11"/>
        <v/>
      </c>
      <c r="B162" s="20" t="str">
        <f t="shared" si="13"/>
        <v/>
      </c>
      <c r="C162" s="20" t="str">
        <f t="shared" si="12"/>
        <v/>
      </c>
      <c r="D162" s="22" t="str">
        <f t="shared" si="10"/>
        <v/>
      </c>
      <c r="E162" s="20" t="str">
        <f t="shared" si="14"/>
        <v/>
      </c>
    </row>
    <row r="163" spans="1:5" x14ac:dyDescent="0.6">
      <c r="A163" s="17" t="str">
        <f t="shared" si="11"/>
        <v/>
      </c>
      <c r="B163" s="20" t="str">
        <f t="shared" si="13"/>
        <v/>
      </c>
      <c r="C163" s="20" t="str">
        <f t="shared" si="12"/>
        <v/>
      </c>
      <c r="D163" s="22" t="str">
        <f t="shared" si="10"/>
        <v/>
      </c>
      <c r="E163" s="20" t="str">
        <f t="shared" si="14"/>
        <v/>
      </c>
    </row>
    <row r="164" spans="1:5" x14ac:dyDescent="0.6">
      <c r="A164" s="17" t="str">
        <f t="shared" si="11"/>
        <v/>
      </c>
      <c r="B164" s="20" t="str">
        <f t="shared" si="13"/>
        <v/>
      </c>
      <c r="C164" s="20" t="str">
        <f t="shared" si="12"/>
        <v/>
      </c>
      <c r="D164" s="22" t="str">
        <f t="shared" si="10"/>
        <v/>
      </c>
      <c r="E164" s="20" t="str">
        <f t="shared" si="14"/>
        <v/>
      </c>
    </row>
    <row r="165" spans="1:5" x14ac:dyDescent="0.6">
      <c r="A165" s="17" t="str">
        <f t="shared" si="11"/>
        <v/>
      </c>
      <c r="B165" s="20" t="str">
        <f t="shared" si="13"/>
        <v/>
      </c>
      <c r="C165" s="20" t="str">
        <f t="shared" si="12"/>
        <v/>
      </c>
      <c r="D165" s="22" t="str">
        <f t="shared" si="10"/>
        <v/>
      </c>
      <c r="E165" s="20" t="str">
        <f t="shared" si="14"/>
        <v/>
      </c>
    </row>
    <row r="166" spans="1:5" x14ac:dyDescent="0.6">
      <c r="A166" s="17" t="str">
        <f t="shared" si="11"/>
        <v/>
      </c>
      <c r="B166" s="20" t="str">
        <f t="shared" si="13"/>
        <v/>
      </c>
      <c r="C166" s="20" t="str">
        <f t="shared" si="12"/>
        <v/>
      </c>
      <c r="D166" s="22" t="str">
        <f t="shared" si="10"/>
        <v/>
      </c>
      <c r="E166" s="20" t="str">
        <f t="shared" si="14"/>
        <v/>
      </c>
    </row>
    <row r="167" spans="1:5" x14ac:dyDescent="0.6">
      <c r="A167" s="17" t="str">
        <f t="shared" si="11"/>
        <v/>
      </c>
      <c r="B167" s="20" t="str">
        <f t="shared" si="13"/>
        <v/>
      </c>
      <c r="C167" s="20" t="str">
        <f t="shared" si="12"/>
        <v/>
      </c>
      <c r="D167" s="22" t="str">
        <f t="shared" si="10"/>
        <v/>
      </c>
      <c r="E167" s="20" t="str">
        <f t="shared" si="14"/>
        <v/>
      </c>
    </row>
    <row r="168" spans="1:5" x14ac:dyDescent="0.6">
      <c r="A168" s="17" t="str">
        <f t="shared" si="11"/>
        <v/>
      </c>
      <c r="B168" s="20" t="str">
        <f t="shared" si="13"/>
        <v/>
      </c>
      <c r="C168" s="20" t="str">
        <f t="shared" si="12"/>
        <v/>
      </c>
      <c r="D168" s="22" t="str">
        <f t="shared" si="10"/>
        <v/>
      </c>
      <c r="E168" s="20" t="str">
        <f t="shared" si="14"/>
        <v/>
      </c>
    </row>
    <row r="169" spans="1:5" x14ac:dyDescent="0.6">
      <c r="A169" s="17" t="str">
        <f t="shared" si="11"/>
        <v/>
      </c>
      <c r="B169" s="20" t="str">
        <f t="shared" si="13"/>
        <v/>
      </c>
      <c r="C169" s="20" t="str">
        <f t="shared" si="12"/>
        <v/>
      </c>
      <c r="D169" s="22" t="str">
        <f t="shared" si="10"/>
        <v/>
      </c>
      <c r="E169" s="20" t="str">
        <f t="shared" si="14"/>
        <v/>
      </c>
    </row>
    <row r="170" spans="1:5" x14ac:dyDescent="0.6">
      <c r="A170" s="17" t="str">
        <f t="shared" si="11"/>
        <v/>
      </c>
      <c r="B170" s="20" t="str">
        <f t="shared" si="13"/>
        <v/>
      </c>
      <c r="C170" s="20" t="str">
        <f t="shared" si="12"/>
        <v/>
      </c>
      <c r="D170" s="22" t="str">
        <f t="shared" si="10"/>
        <v/>
      </c>
      <c r="E170" s="20" t="str">
        <f t="shared" si="14"/>
        <v/>
      </c>
    </row>
    <row r="171" spans="1:5" x14ac:dyDescent="0.6">
      <c r="A171" s="17" t="str">
        <f t="shared" si="11"/>
        <v/>
      </c>
      <c r="B171" s="20" t="str">
        <f t="shared" si="13"/>
        <v/>
      </c>
      <c r="C171" s="20" t="str">
        <f t="shared" si="12"/>
        <v/>
      </c>
      <c r="D171" s="22" t="str">
        <f t="shared" si="10"/>
        <v/>
      </c>
      <c r="E171" s="20" t="str">
        <f t="shared" si="14"/>
        <v/>
      </c>
    </row>
    <row r="172" spans="1:5" x14ac:dyDescent="0.6">
      <c r="A172" s="17" t="str">
        <f t="shared" si="11"/>
        <v/>
      </c>
      <c r="B172" s="20" t="str">
        <f t="shared" si="13"/>
        <v/>
      </c>
      <c r="C172" s="20" t="str">
        <f t="shared" si="12"/>
        <v/>
      </c>
      <c r="D172" s="22" t="str">
        <f t="shared" si="10"/>
        <v/>
      </c>
      <c r="E172" s="20" t="str">
        <f t="shared" si="14"/>
        <v/>
      </c>
    </row>
    <row r="173" spans="1:5" x14ac:dyDescent="0.6">
      <c r="A173" s="17" t="str">
        <f t="shared" si="11"/>
        <v/>
      </c>
      <c r="B173" s="20" t="str">
        <f t="shared" si="13"/>
        <v/>
      </c>
      <c r="C173" s="20" t="str">
        <f t="shared" si="12"/>
        <v/>
      </c>
      <c r="D173" s="22" t="str">
        <f t="shared" si="10"/>
        <v/>
      </c>
      <c r="E173" s="20" t="str">
        <f t="shared" si="14"/>
        <v/>
      </c>
    </row>
    <row r="174" spans="1:5" x14ac:dyDescent="0.6">
      <c r="A174" s="17" t="str">
        <f t="shared" si="11"/>
        <v/>
      </c>
      <c r="B174" s="20" t="str">
        <f t="shared" si="13"/>
        <v/>
      </c>
      <c r="C174" s="20" t="str">
        <f t="shared" si="12"/>
        <v/>
      </c>
      <c r="D174" s="22" t="str">
        <f t="shared" si="10"/>
        <v/>
      </c>
      <c r="E174" s="20" t="str">
        <f t="shared" si="14"/>
        <v/>
      </c>
    </row>
    <row r="175" spans="1:5" x14ac:dyDescent="0.6">
      <c r="A175" s="17" t="str">
        <f t="shared" si="11"/>
        <v/>
      </c>
      <c r="B175" s="20" t="str">
        <f t="shared" si="13"/>
        <v/>
      </c>
      <c r="C175" s="20" t="str">
        <f t="shared" si="12"/>
        <v/>
      </c>
      <c r="D175" s="22" t="str">
        <f t="shared" si="10"/>
        <v/>
      </c>
      <c r="E175" s="20" t="str">
        <f t="shared" si="14"/>
        <v/>
      </c>
    </row>
    <row r="176" spans="1:5" x14ac:dyDescent="0.6">
      <c r="A176" s="17" t="str">
        <f t="shared" si="11"/>
        <v/>
      </c>
      <c r="B176" s="20" t="str">
        <f t="shared" si="13"/>
        <v/>
      </c>
      <c r="C176" s="20" t="str">
        <f t="shared" si="12"/>
        <v/>
      </c>
      <c r="D176" s="22" t="str">
        <f t="shared" si="10"/>
        <v/>
      </c>
      <c r="E176" s="20" t="str">
        <f t="shared" si="14"/>
        <v/>
      </c>
    </row>
    <row r="177" spans="1:5" x14ac:dyDescent="0.6">
      <c r="A177" s="17" t="str">
        <f t="shared" si="11"/>
        <v/>
      </c>
      <c r="B177" s="20" t="str">
        <f t="shared" si="13"/>
        <v/>
      </c>
      <c r="C177" s="20" t="str">
        <f t="shared" si="12"/>
        <v/>
      </c>
      <c r="D177" s="22" t="str">
        <f t="shared" si="10"/>
        <v/>
      </c>
      <c r="E177" s="20" t="str">
        <f t="shared" si="14"/>
        <v/>
      </c>
    </row>
    <row r="178" spans="1:5" x14ac:dyDescent="0.6">
      <c r="A178" s="17" t="str">
        <f t="shared" si="11"/>
        <v/>
      </c>
      <c r="B178" s="20" t="str">
        <f t="shared" si="13"/>
        <v/>
      </c>
      <c r="C178" s="20" t="str">
        <f t="shared" si="12"/>
        <v/>
      </c>
      <c r="D178" s="22" t="str">
        <f t="shared" si="10"/>
        <v/>
      </c>
      <c r="E178" s="20" t="str">
        <f t="shared" si="14"/>
        <v/>
      </c>
    </row>
    <row r="179" spans="1:5" x14ac:dyDescent="0.6">
      <c r="A179" s="17" t="str">
        <f t="shared" si="11"/>
        <v/>
      </c>
      <c r="B179" s="20" t="str">
        <f t="shared" si="13"/>
        <v/>
      </c>
      <c r="C179" s="20" t="str">
        <f t="shared" si="12"/>
        <v/>
      </c>
      <c r="D179" s="22" t="str">
        <f t="shared" si="10"/>
        <v/>
      </c>
      <c r="E179" s="20" t="str">
        <f t="shared" si="14"/>
        <v/>
      </c>
    </row>
    <row r="180" spans="1:5" x14ac:dyDescent="0.6">
      <c r="A180" s="17" t="str">
        <f t="shared" si="11"/>
        <v/>
      </c>
      <c r="B180" s="20" t="str">
        <f t="shared" si="13"/>
        <v/>
      </c>
      <c r="C180" s="20" t="str">
        <f t="shared" si="12"/>
        <v/>
      </c>
      <c r="D180" s="22" t="str">
        <f t="shared" si="10"/>
        <v/>
      </c>
      <c r="E180" s="20" t="str">
        <f t="shared" si="14"/>
        <v/>
      </c>
    </row>
    <row r="181" spans="1:5" x14ac:dyDescent="0.6">
      <c r="A181" s="17" t="str">
        <f t="shared" si="11"/>
        <v/>
      </c>
      <c r="B181" s="20" t="str">
        <f t="shared" si="13"/>
        <v/>
      </c>
      <c r="C181" s="20" t="str">
        <f t="shared" si="12"/>
        <v/>
      </c>
      <c r="D181" s="22" t="str">
        <f t="shared" si="10"/>
        <v/>
      </c>
      <c r="E181" s="20" t="str">
        <f t="shared" si="14"/>
        <v/>
      </c>
    </row>
    <row r="182" spans="1:5" x14ac:dyDescent="0.6">
      <c r="A182" s="17" t="str">
        <f t="shared" si="11"/>
        <v/>
      </c>
      <c r="B182" s="20" t="str">
        <f t="shared" si="13"/>
        <v/>
      </c>
      <c r="C182" s="20" t="str">
        <f t="shared" si="12"/>
        <v/>
      </c>
      <c r="D182" s="22" t="str">
        <f t="shared" si="10"/>
        <v/>
      </c>
      <c r="E182" s="20" t="str">
        <f t="shared" si="14"/>
        <v/>
      </c>
    </row>
    <row r="183" spans="1:5" x14ac:dyDescent="0.6">
      <c r="A183" s="17" t="str">
        <f t="shared" si="11"/>
        <v/>
      </c>
      <c r="B183" s="20" t="str">
        <f t="shared" si="13"/>
        <v/>
      </c>
      <c r="C183" s="20" t="str">
        <f t="shared" si="12"/>
        <v/>
      </c>
      <c r="D183" s="22" t="str">
        <f t="shared" si="10"/>
        <v/>
      </c>
      <c r="E183" s="20" t="str">
        <f t="shared" si="14"/>
        <v/>
      </c>
    </row>
    <row r="184" spans="1:5" x14ac:dyDescent="0.6">
      <c r="A184" s="17" t="str">
        <f t="shared" si="11"/>
        <v/>
      </c>
      <c r="B184" s="20" t="str">
        <f t="shared" si="13"/>
        <v/>
      </c>
      <c r="C184" s="20" t="str">
        <f t="shared" si="12"/>
        <v/>
      </c>
      <c r="D184" s="22" t="str">
        <f t="shared" si="10"/>
        <v/>
      </c>
      <c r="E184" s="20" t="str">
        <f t="shared" si="14"/>
        <v/>
      </c>
    </row>
    <row r="185" spans="1:5" x14ac:dyDescent="0.6">
      <c r="A185" s="17" t="str">
        <f t="shared" si="11"/>
        <v/>
      </c>
      <c r="B185" s="20" t="str">
        <f t="shared" si="13"/>
        <v/>
      </c>
      <c r="C185" s="20" t="str">
        <f t="shared" si="12"/>
        <v/>
      </c>
      <c r="D185" s="22" t="str">
        <f t="shared" si="10"/>
        <v/>
      </c>
      <c r="E185" s="20" t="str">
        <f t="shared" si="14"/>
        <v/>
      </c>
    </row>
    <row r="186" spans="1:5" x14ac:dyDescent="0.6">
      <c r="A186" s="17" t="str">
        <f t="shared" si="11"/>
        <v/>
      </c>
      <c r="B186" s="20" t="str">
        <f t="shared" si="13"/>
        <v/>
      </c>
      <c r="C186" s="20" t="str">
        <f t="shared" si="12"/>
        <v/>
      </c>
      <c r="D186" s="22" t="str">
        <f t="shared" si="10"/>
        <v/>
      </c>
      <c r="E186" s="20" t="str">
        <f t="shared" si="14"/>
        <v/>
      </c>
    </row>
    <row r="187" spans="1:5" x14ac:dyDescent="0.6">
      <c r="A187" s="17" t="str">
        <f t="shared" si="11"/>
        <v/>
      </c>
      <c r="B187" s="20" t="str">
        <f t="shared" si="13"/>
        <v/>
      </c>
      <c r="C187" s="20" t="str">
        <f t="shared" si="12"/>
        <v/>
      </c>
      <c r="D187" s="22" t="str">
        <f t="shared" si="10"/>
        <v/>
      </c>
      <c r="E187" s="20" t="str">
        <f t="shared" si="14"/>
        <v/>
      </c>
    </row>
    <row r="188" spans="1:5" x14ac:dyDescent="0.6">
      <c r="A188" s="17" t="str">
        <f t="shared" si="11"/>
        <v/>
      </c>
      <c r="B188" s="20" t="str">
        <f t="shared" si="13"/>
        <v/>
      </c>
      <c r="C188" s="20" t="str">
        <f t="shared" si="12"/>
        <v/>
      </c>
      <c r="D188" s="22" t="str">
        <f t="shared" si="10"/>
        <v/>
      </c>
      <c r="E188" s="20" t="str">
        <f t="shared" si="14"/>
        <v/>
      </c>
    </row>
    <row r="189" spans="1:5" x14ac:dyDescent="0.6">
      <c r="A189" s="17" t="str">
        <f t="shared" si="11"/>
        <v/>
      </c>
      <c r="B189" s="20" t="str">
        <f t="shared" si="13"/>
        <v/>
      </c>
      <c r="C189" s="20" t="str">
        <f t="shared" si="12"/>
        <v/>
      </c>
      <c r="D189" s="22" t="str">
        <f t="shared" si="10"/>
        <v/>
      </c>
      <c r="E189" s="20" t="str">
        <f t="shared" si="14"/>
        <v/>
      </c>
    </row>
    <row r="190" spans="1:5" x14ac:dyDescent="0.6">
      <c r="A190" s="17" t="str">
        <f t="shared" si="11"/>
        <v/>
      </c>
      <c r="B190" s="20" t="str">
        <f t="shared" si="13"/>
        <v/>
      </c>
      <c r="C190" s="20" t="str">
        <f t="shared" si="12"/>
        <v/>
      </c>
      <c r="D190" s="22" t="str">
        <f t="shared" si="10"/>
        <v/>
      </c>
      <c r="E190" s="20" t="str">
        <f t="shared" si="14"/>
        <v/>
      </c>
    </row>
    <row r="191" spans="1:5" x14ac:dyDescent="0.6">
      <c r="A191" s="17" t="str">
        <f t="shared" si="11"/>
        <v/>
      </c>
      <c r="B191" s="20" t="str">
        <f t="shared" si="13"/>
        <v/>
      </c>
      <c r="C191" s="20" t="str">
        <f t="shared" si="12"/>
        <v/>
      </c>
      <c r="D191" s="22" t="str">
        <f t="shared" si="10"/>
        <v/>
      </c>
      <c r="E191" s="20" t="str">
        <f t="shared" si="14"/>
        <v/>
      </c>
    </row>
    <row r="192" spans="1:5" x14ac:dyDescent="0.6">
      <c r="A192" s="17" t="str">
        <f t="shared" si="11"/>
        <v/>
      </c>
      <c r="B192" s="20" t="str">
        <f t="shared" si="13"/>
        <v/>
      </c>
      <c r="C192" s="20" t="str">
        <f t="shared" si="12"/>
        <v/>
      </c>
      <c r="D192" s="22" t="str">
        <f t="shared" si="10"/>
        <v/>
      </c>
      <c r="E192" s="20" t="str">
        <f t="shared" si="14"/>
        <v/>
      </c>
    </row>
    <row r="193" spans="1:5" x14ac:dyDescent="0.6">
      <c r="A193" s="17" t="str">
        <f t="shared" si="11"/>
        <v/>
      </c>
      <c r="B193" s="20" t="str">
        <f t="shared" si="13"/>
        <v/>
      </c>
      <c r="C193" s="20" t="str">
        <f t="shared" si="12"/>
        <v/>
      </c>
      <c r="D193" s="22" t="str">
        <f t="shared" si="10"/>
        <v/>
      </c>
      <c r="E193" s="20" t="str">
        <f t="shared" si="14"/>
        <v/>
      </c>
    </row>
    <row r="194" spans="1:5" x14ac:dyDescent="0.6">
      <c r="A194" s="17" t="str">
        <f t="shared" si="11"/>
        <v/>
      </c>
      <c r="B194" s="20" t="str">
        <f t="shared" si="13"/>
        <v/>
      </c>
      <c r="C194" s="20" t="str">
        <f t="shared" si="12"/>
        <v/>
      </c>
      <c r="D194" s="22" t="str">
        <f t="shared" si="10"/>
        <v/>
      </c>
      <c r="E194" s="20" t="str">
        <f t="shared" si="14"/>
        <v/>
      </c>
    </row>
    <row r="195" spans="1:5" x14ac:dyDescent="0.6">
      <c r="A195" s="17" t="str">
        <f t="shared" si="11"/>
        <v/>
      </c>
      <c r="B195" s="20" t="str">
        <f t="shared" si="13"/>
        <v/>
      </c>
      <c r="C195" s="20" t="str">
        <f t="shared" si="12"/>
        <v/>
      </c>
      <c r="D195" s="22" t="str">
        <f t="shared" si="10"/>
        <v/>
      </c>
      <c r="E195" s="20" t="str">
        <f t="shared" si="14"/>
        <v/>
      </c>
    </row>
    <row r="196" spans="1:5" x14ac:dyDescent="0.6">
      <c r="A196" s="17" t="str">
        <f t="shared" si="11"/>
        <v/>
      </c>
      <c r="B196" s="20" t="str">
        <f t="shared" si="13"/>
        <v/>
      </c>
      <c r="C196" s="20" t="str">
        <f t="shared" si="12"/>
        <v/>
      </c>
      <c r="D196" s="22" t="str">
        <f t="shared" si="10"/>
        <v/>
      </c>
      <c r="E196" s="20" t="str">
        <f t="shared" si="14"/>
        <v/>
      </c>
    </row>
    <row r="197" spans="1:5" x14ac:dyDescent="0.6">
      <c r="A197" s="17" t="str">
        <f t="shared" si="11"/>
        <v/>
      </c>
      <c r="B197" s="20" t="str">
        <f t="shared" si="13"/>
        <v/>
      </c>
      <c r="C197" s="20" t="str">
        <f t="shared" si="12"/>
        <v/>
      </c>
      <c r="D197" s="22" t="str">
        <f t="shared" si="10"/>
        <v/>
      </c>
      <c r="E197" s="20" t="str">
        <f t="shared" si="14"/>
        <v/>
      </c>
    </row>
    <row r="198" spans="1:5" x14ac:dyDescent="0.6">
      <c r="A198" s="17" t="str">
        <f t="shared" si="11"/>
        <v/>
      </c>
      <c r="B198" s="20" t="str">
        <f t="shared" si="13"/>
        <v/>
      </c>
      <c r="C198" s="20" t="str">
        <f t="shared" si="12"/>
        <v/>
      </c>
      <c r="D198" s="22" t="str">
        <f t="shared" ref="D198:D245" si="15">IF(A197&lt;$I$5,$I$4/$I$13,"")</f>
        <v/>
      </c>
      <c r="E198" s="20" t="str">
        <f t="shared" si="14"/>
        <v/>
      </c>
    </row>
    <row r="199" spans="1:5" x14ac:dyDescent="0.6">
      <c r="A199" s="17" t="str">
        <f t="shared" ref="A199:A245" si="16">IF(B199&lt;&gt;"",A198+1,"")</f>
        <v/>
      </c>
      <c r="B199" s="20" t="str">
        <f t="shared" si="13"/>
        <v/>
      </c>
      <c r="C199" s="20" t="str">
        <f t="shared" si="12"/>
        <v/>
      </c>
      <c r="D199" s="22" t="str">
        <f t="shared" si="15"/>
        <v/>
      </c>
      <c r="E199" s="20" t="str">
        <f t="shared" si="14"/>
        <v/>
      </c>
    </row>
    <row r="200" spans="1:5" x14ac:dyDescent="0.6">
      <c r="A200" s="17" t="str">
        <f t="shared" si="16"/>
        <v/>
      </c>
      <c r="B200" s="20" t="str">
        <f t="shared" si="13"/>
        <v/>
      </c>
      <c r="C200" s="20" t="str">
        <f t="shared" ref="C200:C245" si="17">IF(A199&lt;$I$5,$I$6*E199,"")</f>
        <v/>
      </c>
      <c r="D200" s="22" t="str">
        <f t="shared" si="15"/>
        <v/>
      </c>
      <c r="E200" s="20" t="str">
        <f t="shared" si="14"/>
        <v/>
      </c>
    </row>
    <row r="201" spans="1:5" x14ac:dyDescent="0.6">
      <c r="A201" s="17" t="str">
        <f t="shared" si="16"/>
        <v/>
      </c>
      <c r="B201" s="20" t="str">
        <f t="shared" si="13"/>
        <v/>
      </c>
      <c r="C201" s="20" t="str">
        <f t="shared" si="17"/>
        <v/>
      </c>
      <c r="D201" s="22" t="str">
        <f t="shared" si="15"/>
        <v/>
      </c>
      <c r="E201" s="20" t="str">
        <f t="shared" si="14"/>
        <v/>
      </c>
    </row>
    <row r="202" spans="1:5" x14ac:dyDescent="0.6">
      <c r="A202" s="17" t="str">
        <f t="shared" si="16"/>
        <v/>
      </c>
      <c r="B202" s="20" t="str">
        <f t="shared" si="13"/>
        <v/>
      </c>
      <c r="C202" s="20" t="str">
        <f t="shared" si="17"/>
        <v/>
      </c>
      <c r="D202" s="22" t="str">
        <f t="shared" si="15"/>
        <v/>
      </c>
      <c r="E202" s="20" t="str">
        <f t="shared" si="14"/>
        <v/>
      </c>
    </row>
    <row r="203" spans="1:5" x14ac:dyDescent="0.6">
      <c r="A203" s="17" t="str">
        <f t="shared" si="16"/>
        <v/>
      </c>
      <c r="B203" s="20" t="str">
        <f t="shared" si="13"/>
        <v/>
      </c>
      <c r="C203" s="20" t="str">
        <f t="shared" si="17"/>
        <v/>
      </c>
      <c r="D203" s="22" t="str">
        <f t="shared" si="15"/>
        <v/>
      </c>
      <c r="E203" s="20" t="str">
        <f t="shared" si="14"/>
        <v/>
      </c>
    </row>
    <row r="204" spans="1:5" x14ac:dyDescent="0.6">
      <c r="A204" s="17" t="str">
        <f t="shared" si="16"/>
        <v/>
      </c>
      <c r="B204" s="20" t="str">
        <f t="shared" ref="B204:B245" si="18">IF(A203&lt;$I$5,D204-C204,"")</f>
        <v/>
      </c>
      <c r="C204" s="20" t="str">
        <f t="shared" si="17"/>
        <v/>
      </c>
      <c r="D204" s="22" t="str">
        <f t="shared" si="15"/>
        <v/>
      </c>
      <c r="E204" s="20" t="str">
        <f t="shared" ref="E204:E245" si="19">IF(A203&lt;$I$5,E203-(D204-C204),"")</f>
        <v/>
      </c>
    </row>
    <row r="205" spans="1:5" x14ac:dyDescent="0.6">
      <c r="A205" s="17" t="str">
        <f t="shared" si="16"/>
        <v/>
      </c>
      <c r="B205" s="20" t="str">
        <f t="shared" si="18"/>
        <v/>
      </c>
      <c r="C205" s="20" t="str">
        <f t="shared" si="17"/>
        <v/>
      </c>
      <c r="D205" s="22" t="str">
        <f t="shared" si="15"/>
        <v/>
      </c>
      <c r="E205" s="20" t="str">
        <f t="shared" si="19"/>
        <v/>
      </c>
    </row>
    <row r="206" spans="1:5" x14ac:dyDescent="0.6">
      <c r="A206" s="17" t="str">
        <f t="shared" si="16"/>
        <v/>
      </c>
      <c r="B206" s="20" t="str">
        <f t="shared" si="18"/>
        <v/>
      </c>
      <c r="C206" s="20" t="str">
        <f t="shared" si="17"/>
        <v/>
      </c>
      <c r="D206" s="22" t="str">
        <f t="shared" si="15"/>
        <v/>
      </c>
      <c r="E206" s="20" t="str">
        <f t="shared" si="19"/>
        <v/>
      </c>
    </row>
    <row r="207" spans="1:5" x14ac:dyDescent="0.6">
      <c r="A207" s="17" t="str">
        <f t="shared" si="16"/>
        <v/>
      </c>
      <c r="B207" s="20" t="str">
        <f t="shared" si="18"/>
        <v/>
      </c>
      <c r="C207" s="20" t="str">
        <f t="shared" si="17"/>
        <v/>
      </c>
      <c r="D207" s="22" t="str">
        <f t="shared" si="15"/>
        <v/>
      </c>
      <c r="E207" s="20" t="str">
        <f t="shared" si="19"/>
        <v/>
      </c>
    </row>
    <row r="208" spans="1:5" x14ac:dyDescent="0.6">
      <c r="A208" s="17" t="str">
        <f t="shared" si="16"/>
        <v/>
      </c>
      <c r="B208" s="20" t="str">
        <f t="shared" si="18"/>
        <v/>
      </c>
      <c r="C208" s="20" t="str">
        <f t="shared" si="17"/>
        <v/>
      </c>
      <c r="D208" s="22" t="str">
        <f t="shared" si="15"/>
        <v/>
      </c>
      <c r="E208" s="20" t="str">
        <f t="shared" si="19"/>
        <v/>
      </c>
    </row>
    <row r="209" spans="1:5" x14ac:dyDescent="0.6">
      <c r="A209" s="17" t="str">
        <f t="shared" si="16"/>
        <v/>
      </c>
      <c r="B209" s="20" t="str">
        <f t="shared" si="18"/>
        <v/>
      </c>
      <c r="C209" s="20" t="str">
        <f t="shared" si="17"/>
        <v/>
      </c>
      <c r="D209" s="22" t="str">
        <f t="shared" si="15"/>
        <v/>
      </c>
      <c r="E209" s="20" t="str">
        <f t="shared" si="19"/>
        <v/>
      </c>
    </row>
    <row r="210" spans="1:5" x14ac:dyDescent="0.6">
      <c r="A210" s="17" t="str">
        <f t="shared" si="16"/>
        <v/>
      </c>
      <c r="B210" s="20" t="str">
        <f t="shared" si="18"/>
        <v/>
      </c>
      <c r="C210" s="20" t="str">
        <f t="shared" si="17"/>
        <v/>
      </c>
      <c r="D210" s="22" t="str">
        <f t="shared" si="15"/>
        <v/>
      </c>
      <c r="E210" s="20" t="str">
        <f t="shared" si="19"/>
        <v/>
      </c>
    </row>
    <row r="211" spans="1:5" x14ac:dyDescent="0.6">
      <c r="A211" s="17" t="str">
        <f t="shared" si="16"/>
        <v/>
      </c>
      <c r="B211" s="20" t="str">
        <f t="shared" si="18"/>
        <v/>
      </c>
      <c r="C211" s="20" t="str">
        <f t="shared" si="17"/>
        <v/>
      </c>
      <c r="D211" s="22" t="str">
        <f t="shared" si="15"/>
        <v/>
      </c>
      <c r="E211" s="20" t="str">
        <f t="shared" si="19"/>
        <v/>
      </c>
    </row>
    <row r="212" spans="1:5" x14ac:dyDescent="0.6">
      <c r="A212" s="17" t="str">
        <f t="shared" si="16"/>
        <v/>
      </c>
      <c r="B212" s="20" t="str">
        <f t="shared" si="18"/>
        <v/>
      </c>
      <c r="C212" s="20" t="str">
        <f t="shared" si="17"/>
        <v/>
      </c>
      <c r="D212" s="22" t="str">
        <f t="shared" si="15"/>
        <v/>
      </c>
      <c r="E212" s="20" t="str">
        <f t="shared" si="19"/>
        <v/>
      </c>
    </row>
    <row r="213" spans="1:5" x14ac:dyDescent="0.6">
      <c r="A213" s="17" t="str">
        <f t="shared" si="16"/>
        <v/>
      </c>
      <c r="B213" s="20" t="str">
        <f t="shared" si="18"/>
        <v/>
      </c>
      <c r="C213" s="20" t="str">
        <f t="shared" si="17"/>
        <v/>
      </c>
      <c r="D213" s="22" t="str">
        <f t="shared" si="15"/>
        <v/>
      </c>
      <c r="E213" s="20" t="str">
        <f t="shared" si="19"/>
        <v/>
      </c>
    </row>
    <row r="214" spans="1:5" x14ac:dyDescent="0.6">
      <c r="A214" s="17" t="str">
        <f t="shared" si="16"/>
        <v/>
      </c>
      <c r="B214" s="20" t="str">
        <f t="shared" si="18"/>
        <v/>
      </c>
      <c r="C214" s="20" t="str">
        <f t="shared" si="17"/>
        <v/>
      </c>
      <c r="D214" s="22" t="str">
        <f t="shared" si="15"/>
        <v/>
      </c>
      <c r="E214" s="20" t="str">
        <f t="shared" si="19"/>
        <v/>
      </c>
    </row>
    <row r="215" spans="1:5" x14ac:dyDescent="0.6">
      <c r="A215" s="17" t="str">
        <f t="shared" si="16"/>
        <v/>
      </c>
      <c r="B215" s="20" t="str">
        <f t="shared" si="18"/>
        <v/>
      </c>
      <c r="C215" s="20" t="str">
        <f t="shared" si="17"/>
        <v/>
      </c>
      <c r="D215" s="22" t="str">
        <f t="shared" si="15"/>
        <v/>
      </c>
      <c r="E215" s="20" t="str">
        <f t="shared" si="19"/>
        <v/>
      </c>
    </row>
    <row r="216" spans="1:5" x14ac:dyDescent="0.6">
      <c r="A216" s="17" t="str">
        <f t="shared" si="16"/>
        <v/>
      </c>
      <c r="B216" s="20" t="str">
        <f t="shared" si="18"/>
        <v/>
      </c>
      <c r="C216" s="20" t="str">
        <f t="shared" si="17"/>
        <v/>
      </c>
      <c r="D216" s="22" t="str">
        <f t="shared" si="15"/>
        <v/>
      </c>
      <c r="E216" s="20" t="str">
        <f t="shared" si="19"/>
        <v/>
      </c>
    </row>
    <row r="217" spans="1:5" x14ac:dyDescent="0.6">
      <c r="A217" s="17" t="str">
        <f t="shared" si="16"/>
        <v/>
      </c>
      <c r="B217" s="20" t="str">
        <f t="shared" si="18"/>
        <v/>
      </c>
      <c r="C217" s="20" t="str">
        <f t="shared" si="17"/>
        <v/>
      </c>
      <c r="D217" s="22" t="str">
        <f t="shared" si="15"/>
        <v/>
      </c>
      <c r="E217" s="20" t="str">
        <f t="shared" si="19"/>
        <v/>
      </c>
    </row>
    <row r="218" spans="1:5" x14ac:dyDescent="0.6">
      <c r="A218" s="17" t="str">
        <f t="shared" si="16"/>
        <v/>
      </c>
      <c r="B218" s="20" t="str">
        <f t="shared" si="18"/>
        <v/>
      </c>
      <c r="C218" s="20" t="str">
        <f t="shared" si="17"/>
        <v/>
      </c>
      <c r="D218" s="22" t="str">
        <f t="shared" si="15"/>
        <v/>
      </c>
      <c r="E218" s="20" t="str">
        <f t="shared" si="19"/>
        <v/>
      </c>
    </row>
    <row r="219" spans="1:5" x14ac:dyDescent="0.6">
      <c r="A219" s="17" t="str">
        <f t="shared" si="16"/>
        <v/>
      </c>
      <c r="B219" s="20" t="str">
        <f t="shared" si="18"/>
        <v/>
      </c>
      <c r="C219" s="20" t="str">
        <f t="shared" si="17"/>
        <v/>
      </c>
      <c r="D219" s="22" t="str">
        <f t="shared" si="15"/>
        <v/>
      </c>
      <c r="E219" s="20" t="str">
        <f t="shared" si="19"/>
        <v/>
      </c>
    </row>
    <row r="220" spans="1:5" x14ac:dyDescent="0.6">
      <c r="A220" s="17" t="str">
        <f t="shared" si="16"/>
        <v/>
      </c>
      <c r="B220" s="20" t="str">
        <f t="shared" si="18"/>
        <v/>
      </c>
      <c r="C220" s="20" t="str">
        <f t="shared" si="17"/>
        <v/>
      </c>
      <c r="D220" s="22" t="str">
        <f t="shared" si="15"/>
        <v/>
      </c>
      <c r="E220" s="20" t="str">
        <f t="shared" si="19"/>
        <v/>
      </c>
    </row>
    <row r="221" spans="1:5" x14ac:dyDescent="0.6">
      <c r="A221" s="17" t="str">
        <f t="shared" si="16"/>
        <v/>
      </c>
      <c r="B221" s="20" t="str">
        <f t="shared" si="18"/>
        <v/>
      </c>
      <c r="C221" s="20" t="str">
        <f t="shared" si="17"/>
        <v/>
      </c>
      <c r="D221" s="22" t="str">
        <f t="shared" si="15"/>
        <v/>
      </c>
      <c r="E221" s="20" t="str">
        <f t="shared" si="19"/>
        <v/>
      </c>
    </row>
    <row r="222" spans="1:5" x14ac:dyDescent="0.6">
      <c r="A222" s="17" t="str">
        <f t="shared" si="16"/>
        <v/>
      </c>
      <c r="B222" s="20" t="str">
        <f t="shared" si="18"/>
        <v/>
      </c>
      <c r="C222" s="20" t="str">
        <f t="shared" si="17"/>
        <v/>
      </c>
      <c r="D222" s="22" t="str">
        <f t="shared" si="15"/>
        <v/>
      </c>
      <c r="E222" s="20" t="str">
        <f t="shared" si="19"/>
        <v/>
      </c>
    </row>
    <row r="223" spans="1:5" x14ac:dyDescent="0.6">
      <c r="A223" s="17" t="str">
        <f t="shared" si="16"/>
        <v/>
      </c>
      <c r="B223" s="20" t="str">
        <f t="shared" si="18"/>
        <v/>
      </c>
      <c r="C223" s="20" t="str">
        <f t="shared" si="17"/>
        <v/>
      </c>
      <c r="D223" s="22" t="str">
        <f t="shared" si="15"/>
        <v/>
      </c>
      <c r="E223" s="20" t="str">
        <f t="shared" si="19"/>
        <v/>
      </c>
    </row>
    <row r="224" spans="1:5" x14ac:dyDescent="0.6">
      <c r="A224" s="17" t="str">
        <f t="shared" si="16"/>
        <v/>
      </c>
      <c r="B224" s="20" t="str">
        <f t="shared" si="18"/>
        <v/>
      </c>
      <c r="C224" s="20" t="str">
        <f t="shared" si="17"/>
        <v/>
      </c>
      <c r="D224" s="22" t="str">
        <f t="shared" si="15"/>
        <v/>
      </c>
      <c r="E224" s="20" t="str">
        <f t="shared" si="19"/>
        <v/>
      </c>
    </row>
    <row r="225" spans="1:5" x14ac:dyDescent="0.6">
      <c r="A225" s="17" t="str">
        <f t="shared" si="16"/>
        <v/>
      </c>
      <c r="B225" s="20" t="str">
        <f t="shared" si="18"/>
        <v/>
      </c>
      <c r="C225" s="20" t="str">
        <f t="shared" si="17"/>
        <v/>
      </c>
      <c r="D225" s="22" t="str">
        <f t="shared" si="15"/>
        <v/>
      </c>
      <c r="E225" s="20" t="str">
        <f t="shared" si="19"/>
        <v/>
      </c>
    </row>
    <row r="226" spans="1:5" x14ac:dyDescent="0.6">
      <c r="A226" s="17" t="str">
        <f t="shared" si="16"/>
        <v/>
      </c>
      <c r="B226" s="20" t="str">
        <f t="shared" si="18"/>
        <v/>
      </c>
      <c r="C226" s="20" t="str">
        <f t="shared" si="17"/>
        <v/>
      </c>
      <c r="D226" s="22" t="str">
        <f t="shared" si="15"/>
        <v/>
      </c>
      <c r="E226" s="20" t="str">
        <f t="shared" si="19"/>
        <v/>
      </c>
    </row>
    <row r="227" spans="1:5" x14ac:dyDescent="0.6">
      <c r="A227" s="17" t="str">
        <f t="shared" si="16"/>
        <v/>
      </c>
      <c r="B227" s="20" t="str">
        <f t="shared" si="18"/>
        <v/>
      </c>
      <c r="C227" s="20" t="str">
        <f t="shared" si="17"/>
        <v/>
      </c>
      <c r="D227" s="22" t="str">
        <f t="shared" si="15"/>
        <v/>
      </c>
      <c r="E227" s="20" t="str">
        <f t="shared" si="19"/>
        <v/>
      </c>
    </row>
    <row r="228" spans="1:5" x14ac:dyDescent="0.6">
      <c r="A228" s="17" t="str">
        <f t="shared" si="16"/>
        <v/>
      </c>
      <c r="B228" s="20" t="str">
        <f t="shared" si="18"/>
        <v/>
      </c>
      <c r="C228" s="20" t="str">
        <f t="shared" si="17"/>
        <v/>
      </c>
      <c r="D228" s="22" t="str">
        <f t="shared" si="15"/>
        <v/>
      </c>
      <c r="E228" s="20" t="str">
        <f t="shared" si="19"/>
        <v/>
      </c>
    </row>
    <row r="229" spans="1:5" x14ac:dyDescent="0.6">
      <c r="A229" s="17" t="str">
        <f t="shared" si="16"/>
        <v/>
      </c>
      <c r="B229" s="20" t="str">
        <f t="shared" si="18"/>
        <v/>
      </c>
      <c r="C229" s="20" t="str">
        <f t="shared" si="17"/>
        <v/>
      </c>
      <c r="D229" s="22" t="str">
        <f t="shared" si="15"/>
        <v/>
      </c>
      <c r="E229" s="20" t="str">
        <f t="shared" si="19"/>
        <v/>
      </c>
    </row>
    <row r="230" spans="1:5" x14ac:dyDescent="0.6">
      <c r="A230" s="17" t="str">
        <f t="shared" si="16"/>
        <v/>
      </c>
      <c r="B230" s="20" t="str">
        <f t="shared" si="18"/>
        <v/>
      </c>
      <c r="C230" s="20" t="str">
        <f t="shared" si="17"/>
        <v/>
      </c>
      <c r="D230" s="22" t="str">
        <f t="shared" si="15"/>
        <v/>
      </c>
      <c r="E230" s="20" t="str">
        <f t="shared" si="19"/>
        <v/>
      </c>
    </row>
    <row r="231" spans="1:5" x14ac:dyDescent="0.6">
      <c r="A231" s="17" t="str">
        <f t="shared" si="16"/>
        <v/>
      </c>
      <c r="B231" s="20" t="str">
        <f t="shared" si="18"/>
        <v/>
      </c>
      <c r="C231" s="20" t="str">
        <f t="shared" si="17"/>
        <v/>
      </c>
      <c r="D231" s="22" t="str">
        <f t="shared" si="15"/>
        <v/>
      </c>
      <c r="E231" s="20" t="str">
        <f t="shared" si="19"/>
        <v/>
      </c>
    </row>
    <row r="232" spans="1:5" x14ac:dyDescent="0.6">
      <c r="A232" s="17" t="str">
        <f t="shared" si="16"/>
        <v/>
      </c>
      <c r="B232" s="20" t="str">
        <f t="shared" si="18"/>
        <v/>
      </c>
      <c r="C232" s="20" t="str">
        <f t="shared" si="17"/>
        <v/>
      </c>
      <c r="D232" s="22" t="str">
        <f t="shared" si="15"/>
        <v/>
      </c>
      <c r="E232" s="20" t="str">
        <f t="shared" si="19"/>
        <v/>
      </c>
    </row>
    <row r="233" spans="1:5" x14ac:dyDescent="0.6">
      <c r="A233" s="17" t="str">
        <f t="shared" si="16"/>
        <v/>
      </c>
      <c r="B233" s="20" t="str">
        <f t="shared" si="18"/>
        <v/>
      </c>
      <c r="C233" s="20" t="str">
        <f t="shared" si="17"/>
        <v/>
      </c>
      <c r="D233" s="22" t="str">
        <f t="shared" si="15"/>
        <v/>
      </c>
      <c r="E233" s="20" t="str">
        <f t="shared" si="19"/>
        <v/>
      </c>
    </row>
    <row r="234" spans="1:5" x14ac:dyDescent="0.6">
      <c r="A234" s="17" t="str">
        <f t="shared" si="16"/>
        <v/>
      </c>
      <c r="B234" s="20" t="str">
        <f t="shared" si="18"/>
        <v/>
      </c>
      <c r="C234" s="20" t="str">
        <f t="shared" si="17"/>
        <v/>
      </c>
      <c r="D234" s="22" t="str">
        <f t="shared" si="15"/>
        <v/>
      </c>
      <c r="E234" s="20" t="str">
        <f t="shared" si="19"/>
        <v/>
      </c>
    </row>
    <row r="235" spans="1:5" x14ac:dyDescent="0.6">
      <c r="A235" s="17" t="str">
        <f t="shared" si="16"/>
        <v/>
      </c>
      <c r="B235" s="20" t="str">
        <f t="shared" si="18"/>
        <v/>
      </c>
      <c r="C235" s="20" t="str">
        <f t="shared" si="17"/>
        <v/>
      </c>
      <c r="D235" s="22" t="str">
        <f t="shared" si="15"/>
        <v/>
      </c>
      <c r="E235" s="20" t="str">
        <f t="shared" si="19"/>
        <v/>
      </c>
    </row>
    <row r="236" spans="1:5" x14ac:dyDescent="0.6">
      <c r="A236" s="17" t="str">
        <f t="shared" si="16"/>
        <v/>
      </c>
      <c r="B236" s="20" t="str">
        <f t="shared" si="18"/>
        <v/>
      </c>
      <c r="C236" s="20" t="str">
        <f t="shared" si="17"/>
        <v/>
      </c>
      <c r="D236" s="22" t="str">
        <f t="shared" si="15"/>
        <v/>
      </c>
      <c r="E236" s="20" t="str">
        <f t="shared" si="19"/>
        <v/>
      </c>
    </row>
    <row r="237" spans="1:5" x14ac:dyDescent="0.6">
      <c r="A237" s="17" t="str">
        <f t="shared" si="16"/>
        <v/>
      </c>
      <c r="B237" s="20" t="str">
        <f t="shared" si="18"/>
        <v/>
      </c>
      <c r="C237" s="20" t="str">
        <f t="shared" si="17"/>
        <v/>
      </c>
      <c r="D237" s="22" t="str">
        <f t="shared" si="15"/>
        <v/>
      </c>
      <c r="E237" s="20" t="str">
        <f t="shared" si="19"/>
        <v/>
      </c>
    </row>
    <row r="238" spans="1:5" x14ac:dyDescent="0.6">
      <c r="A238" s="17" t="str">
        <f t="shared" si="16"/>
        <v/>
      </c>
      <c r="B238" s="20" t="str">
        <f t="shared" si="18"/>
        <v/>
      </c>
      <c r="C238" s="20" t="str">
        <f t="shared" si="17"/>
        <v/>
      </c>
      <c r="D238" s="22" t="str">
        <f t="shared" si="15"/>
        <v/>
      </c>
      <c r="E238" s="20" t="str">
        <f t="shared" si="19"/>
        <v/>
      </c>
    </row>
    <row r="239" spans="1:5" x14ac:dyDescent="0.6">
      <c r="A239" s="17" t="str">
        <f t="shared" si="16"/>
        <v/>
      </c>
      <c r="B239" s="20" t="str">
        <f t="shared" si="18"/>
        <v/>
      </c>
      <c r="C239" s="20" t="str">
        <f t="shared" si="17"/>
        <v/>
      </c>
      <c r="D239" s="22" t="str">
        <f t="shared" si="15"/>
        <v/>
      </c>
      <c r="E239" s="20" t="str">
        <f t="shared" si="19"/>
        <v/>
      </c>
    </row>
    <row r="240" spans="1:5" x14ac:dyDescent="0.6">
      <c r="A240" s="17" t="str">
        <f t="shared" si="16"/>
        <v/>
      </c>
      <c r="B240" s="20" t="str">
        <f t="shared" si="18"/>
        <v/>
      </c>
      <c r="C240" s="20" t="str">
        <f t="shared" si="17"/>
        <v/>
      </c>
      <c r="D240" s="22" t="str">
        <f t="shared" si="15"/>
        <v/>
      </c>
      <c r="E240" s="20" t="str">
        <f t="shared" si="19"/>
        <v/>
      </c>
    </row>
    <row r="241" spans="1:5" x14ac:dyDescent="0.6">
      <c r="A241" s="17" t="str">
        <f t="shared" si="16"/>
        <v/>
      </c>
      <c r="B241" s="20" t="str">
        <f t="shared" si="18"/>
        <v/>
      </c>
      <c r="C241" s="20" t="str">
        <f t="shared" si="17"/>
        <v/>
      </c>
      <c r="D241" s="22" t="str">
        <f t="shared" si="15"/>
        <v/>
      </c>
      <c r="E241" s="20" t="str">
        <f t="shared" si="19"/>
        <v/>
      </c>
    </row>
    <row r="242" spans="1:5" x14ac:dyDescent="0.6">
      <c r="A242" s="17" t="str">
        <f t="shared" si="16"/>
        <v/>
      </c>
      <c r="B242" s="20" t="str">
        <f t="shared" si="18"/>
        <v/>
      </c>
      <c r="C242" s="20" t="str">
        <f t="shared" si="17"/>
        <v/>
      </c>
      <c r="D242" s="22" t="str">
        <f t="shared" si="15"/>
        <v/>
      </c>
      <c r="E242" s="20" t="str">
        <f t="shared" si="19"/>
        <v/>
      </c>
    </row>
    <row r="243" spans="1:5" x14ac:dyDescent="0.6">
      <c r="A243" s="17" t="str">
        <f t="shared" si="16"/>
        <v/>
      </c>
      <c r="B243" s="20" t="str">
        <f t="shared" si="18"/>
        <v/>
      </c>
      <c r="C243" s="20" t="str">
        <f t="shared" si="17"/>
        <v/>
      </c>
      <c r="D243" s="22" t="str">
        <f t="shared" si="15"/>
        <v/>
      </c>
      <c r="E243" s="20" t="str">
        <f t="shared" si="19"/>
        <v/>
      </c>
    </row>
    <row r="244" spans="1:5" x14ac:dyDescent="0.6">
      <c r="A244" s="17" t="str">
        <f t="shared" si="16"/>
        <v/>
      </c>
      <c r="B244" s="20" t="str">
        <f t="shared" si="18"/>
        <v/>
      </c>
      <c r="C244" s="20" t="str">
        <f t="shared" si="17"/>
        <v/>
      </c>
      <c r="D244" s="22" t="str">
        <f t="shared" si="15"/>
        <v/>
      </c>
      <c r="E244" s="20" t="str">
        <f t="shared" si="19"/>
        <v/>
      </c>
    </row>
    <row r="245" spans="1:5" x14ac:dyDescent="0.6">
      <c r="A245" s="17" t="str">
        <f t="shared" si="16"/>
        <v/>
      </c>
      <c r="B245" s="20" t="str">
        <f t="shared" si="18"/>
        <v/>
      </c>
      <c r="C245" s="20" t="str">
        <f t="shared" si="17"/>
        <v/>
      </c>
      <c r="D245" s="22" t="str">
        <f t="shared" si="15"/>
        <v/>
      </c>
      <c r="E245" s="20" t="str">
        <f t="shared" si="19"/>
        <v/>
      </c>
    </row>
    <row r="246" spans="1:5" x14ac:dyDescent="0.6">
      <c r="A246" s="29"/>
    </row>
    <row r="247" spans="1:5" x14ac:dyDescent="0.6">
      <c r="A247" s="29"/>
    </row>
    <row r="248" spans="1:5" x14ac:dyDescent="0.6">
      <c r="A248" s="29"/>
    </row>
    <row r="249" spans="1:5" x14ac:dyDescent="0.6">
      <c r="A249" s="29"/>
    </row>
    <row r="250" spans="1:5" x14ac:dyDescent="0.6">
      <c r="A250" s="29"/>
    </row>
    <row r="251" spans="1:5" x14ac:dyDescent="0.6">
      <c r="A251" s="29"/>
    </row>
    <row r="252" spans="1:5" x14ac:dyDescent="0.6">
      <c r="A252" s="29"/>
    </row>
    <row r="253" spans="1:5" x14ac:dyDescent="0.6">
      <c r="A253" s="29"/>
    </row>
    <row r="254" spans="1:5" x14ac:dyDescent="0.6">
      <c r="A254" s="29"/>
    </row>
    <row r="255" spans="1:5" x14ac:dyDescent="0.6">
      <c r="A255" s="29"/>
    </row>
    <row r="256" spans="1:5" x14ac:dyDescent="0.6">
      <c r="A256" s="29"/>
    </row>
    <row r="257" spans="1:1" x14ac:dyDescent="0.6">
      <c r="A257" s="29"/>
    </row>
    <row r="258" spans="1:1" x14ac:dyDescent="0.6">
      <c r="A258" s="29"/>
    </row>
    <row r="259" spans="1:1" x14ac:dyDescent="0.6">
      <c r="A259" s="29"/>
    </row>
    <row r="260" spans="1:1" x14ac:dyDescent="0.6">
      <c r="A260" s="29"/>
    </row>
    <row r="261" spans="1:1" x14ac:dyDescent="0.6">
      <c r="A261" s="29"/>
    </row>
    <row r="262" spans="1:1" x14ac:dyDescent="0.6">
      <c r="A262" s="29"/>
    </row>
    <row r="263" spans="1:1" x14ac:dyDescent="0.6">
      <c r="A263" s="29"/>
    </row>
    <row r="264" spans="1:1" x14ac:dyDescent="0.6">
      <c r="A264" s="29"/>
    </row>
    <row r="265" spans="1:1" x14ac:dyDescent="0.6">
      <c r="A265" s="29"/>
    </row>
    <row r="266" spans="1:1" x14ac:dyDescent="0.6">
      <c r="A266" s="29"/>
    </row>
    <row r="267" spans="1:1" x14ac:dyDescent="0.6">
      <c r="A267" s="29"/>
    </row>
    <row r="268" spans="1:1" x14ac:dyDescent="0.6">
      <c r="A268" s="29"/>
    </row>
    <row r="269" spans="1:1" x14ac:dyDescent="0.6">
      <c r="A269" s="29"/>
    </row>
    <row r="270" spans="1:1" x14ac:dyDescent="0.6">
      <c r="A270" s="29"/>
    </row>
    <row r="271" spans="1:1" x14ac:dyDescent="0.6">
      <c r="A271" s="29"/>
    </row>
    <row r="272" spans="1:1" x14ac:dyDescent="0.6">
      <c r="A272" s="29"/>
    </row>
    <row r="273" spans="1:1" x14ac:dyDescent="0.6">
      <c r="A273" s="29"/>
    </row>
    <row r="274" spans="1:1" x14ac:dyDescent="0.6">
      <c r="A274" s="29"/>
    </row>
    <row r="275" spans="1:1" x14ac:dyDescent="0.6">
      <c r="A275" s="29"/>
    </row>
    <row r="276" spans="1:1" x14ac:dyDescent="0.6">
      <c r="A276" s="29"/>
    </row>
    <row r="277" spans="1:1" x14ac:dyDescent="0.6">
      <c r="A277" s="29"/>
    </row>
    <row r="278" spans="1:1" x14ac:dyDescent="0.6">
      <c r="A278" s="29"/>
    </row>
    <row r="279" spans="1:1" x14ac:dyDescent="0.6">
      <c r="A279" s="29"/>
    </row>
    <row r="280" spans="1:1" x14ac:dyDescent="0.6">
      <c r="A280" s="29"/>
    </row>
    <row r="281" spans="1:1" x14ac:dyDescent="0.6">
      <c r="A281" s="29"/>
    </row>
    <row r="282" spans="1:1" x14ac:dyDescent="0.6">
      <c r="A282" s="29"/>
    </row>
    <row r="283" spans="1:1" x14ac:dyDescent="0.6">
      <c r="A283" s="29"/>
    </row>
    <row r="284" spans="1:1" x14ac:dyDescent="0.6">
      <c r="A284" s="29"/>
    </row>
    <row r="285" spans="1:1" x14ac:dyDescent="0.6">
      <c r="A285" s="29"/>
    </row>
    <row r="286" spans="1:1" x14ac:dyDescent="0.6">
      <c r="A286" s="29"/>
    </row>
    <row r="287" spans="1:1" x14ac:dyDescent="0.6">
      <c r="A287" s="29"/>
    </row>
    <row r="288" spans="1:1" x14ac:dyDescent="0.6">
      <c r="A288" s="29"/>
    </row>
    <row r="289" spans="1:1" x14ac:dyDescent="0.6">
      <c r="A289" s="29"/>
    </row>
    <row r="290" spans="1:1" x14ac:dyDescent="0.6">
      <c r="A290" s="29"/>
    </row>
    <row r="291" spans="1:1" x14ac:dyDescent="0.6">
      <c r="A291" s="29"/>
    </row>
    <row r="292" spans="1:1" x14ac:dyDescent="0.6">
      <c r="A292" s="29"/>
    </row>
    <row r="293" spans="1:1" x14ac:dyDescent="0.6">
      <c r="A293" s="29"/>
    </row>
    <row r="294" spans="1:1" x14ac:dyDescent="0.6">
      <c r="A294" s="29"/>
    </row>
    <row r="295" spans="1:1" x14ac:dyDescent="0.6">
      <c r="A295" s="29"/>
    </row>
    <row r="296" spans="1:1" x14ac:dyDescent="0.6">
      <c r="A296" s="29"/>
    </row>
    <row r="297" spans="1:1" x14ac:dyDescent="0.6">
      <c r="A297" s="29"/>
    </row>
    <row r="298" spans="1:1" x14ac:dyDescent="0.6">
      <c r="A298" s="29"/>
    </row>
    <row r="299" spans="1:1" x14ac:dyDescent="0.6">
      <c r="A299" s="29"/>
    </row>
    <row r="300" spans="1:1" x14ac:dyDescent="0.6">
      <c r="A300" s="29"/>
    </row>
    <row r="301" spans="1:1" x14ac:dyDescent="0.6">
      <c r="A301" s="29"/>
    </row>
    <row r="302" spans="1:1" x14ac:dyDescent="0.6">
      <c r="A302" s="29"/>
    </row>
    <row r="303" spans="1:1" x14ac:dyDescent="0.6">
      <c r="A303" s="29"/>
    </row>
    <row r="304" spans="1:1" x14ac:dyDescent="0.6">
      <c r="A304" s="29"/>
    </row>
    <row r="305" spans="1:1" x14ac:dyDescent="0.6">
      <c r="A305" s="29"/>
    </row>
    <row r="306" spans="1:1" x14ac:dyDescent="0.6">
      <c r="A306" s="29"/>
    </row>
    <row r="307" spans="1:1" x14ac:dyDescent="0.6">
      <c r="A307" s="29"/>
    </row>
    <row r="308" spans="1:1" x14ac:dyDescent="0.6">
      <c r="A308" s="29"/>
    </row>
    <row r="309" spans="1:1" x14ac:dyDescent="0.6">
      <c r="A309" s="29"/>
    </row>
    <row r="310" spans="1:1" x14ac:dyDescent="0.6">
      <c r="A310" s="29"/>
    </row>
    <row r="311" spans="1:1" x14ac:dyDescent="0.6">
      <c r="A311" s="29"/>
    </row>
    <row r="312" spans="1:1" x14ac:dyDescent="0.6">
      <c r="A312" s="29"/>
    </row>
    <row r="313" spans="1:1" x14ac:dyDescent="0.6">
      <c r="A313" s="29"/>
    </row>
    <row r="314" spans="1:1" x14ac:dyDescent="0.6">
      <c r="A314" s="29"/>
    </row>
    <row r="315" spans="1:1" x14ac:dyDescent="0.6">
      <c r="A315" s="29"/>
    </row>
    <row r="316" spans="1:1" x14ac:dyDescent="0.6">
      <c r="A316" s="29"/>
    </row>
    <row r="317" spans="1:1" x14ac:dyDescent="0.6">
      <c r="A317" s="29"/>
    </row>
    <row r="318" spans="1:1" x14ac:dyDescent="0.6">
      <c r="A318" s="29"/>
    </row>
    <row r="319" spans="1:1" x14ac:dyDescent="0.6">
      <c r="A319" s="29"/>
    </row>
    <row r="320" spans="1:1" x14ac:dyDescent="0.6">
      <c r="A320" s="29"/>
    </row>
    <row r="321" spans="1:1" x14ac:dyDescent="0.6">
      <c r="A321" s="29"/>
    </row>
    <row r="322" spans="1:1" x14ac:dyDescent="0.6">
      <c r="A322" s="29"/>
    </row>
    <row r="323" spans="1:1" x14ac:dyDescent="0.6">
      <c r="A323" s="29"/>
    </row>
    <row r="324" spans="1:1" x14ac:dyDescent="0.6">
      <c r="A324" s="29"/>
    </row>
    <row r="325" spans="1:1" x14ac:dyDescent="0.6">
      <c r="A325" s="29"/>
    </row>
    <row r="326" spans="1:1" x14ac:dyDescent="0.6">
      <c r="A326" s="29"/>
    </row>
    <row r="327" spans="1:1" x14ac:dyDescent="0.6">
      <c r="A327" s="29"/>
    </row>
    <row r="328" spans="1:1" x14ac:dyDescent="0.6">
      <c r="A328" s="29"/>
    </row>
    <row r="329" spans="1:1" x14ac:dyDescent="0.6">
      <c r="A329" s="29"/>
    </row>
    <row r="330" spans="1:1" x14ac:dyDescent="0.6">
      <c r="A330" s="29"/>
    </row>
    <row r="331" spans="1:1" x14ac:dyDescent="0.6">
      <c r="A331" s="29"/>
    </row>
    <row r="332" spans="1:1" x14ac:dyDescent="0.6">
      <c r="A332" s="29"/>
    </row>
    <row r="333" spans="1:1" x14ac:dyDescent="0.6">
      <c r="A333" s="29"/>
    </row>
    <row r="334" spans="1:1" x14ac:dyDescent="0.6">
      <c r="A334" s="29"/>
    </row>
    <row r="335" spans="1:1" x14ac:dyDescent="0.6">
      <c r="A335" s="29"/>
    </row>
    <row r="336" spans="1:1" x14ac:dyDescent="0.6">
      <c r="A336" s="29"/>
    </row>
    <row r="337" spans="1:1" x14ac:dyDescent="0.6">
      <c r="A337" s="29"/>
    </row>
    <row r="338" spans="1:1" x14ac:dyDescent="0.6">
      <c r="A338" s="29"/>
    </row>
    <row r="339" spans="1:1" x14ac:dyDescent="0.6">
      <c r="A339" s="29"/>
    </row>
    <row r="340" spans="1:1" x14ac:dyDescent="0.6">
      <c r="A340" s="29"/>
    </row>
    <row r="341" spans="1:1" x14ac:dyDescent="0.6">
      <c r="A341" s="29"/>
    </row>
    <row r="342" spans="1:1" x14ac:dyDescent="0.6">
      <c r="A342" s="29"/>
    </row>
    <row r="343" spans="1:1" x14ac:dyDescent="0.6">
      <c r="A343" s="29"/>
    </row>
    <row r="344" spans="1:1" x14ac:dyDescent="0.6">
      <c r="A344" s="29"/>
    </row>
    <row r="345" spans="1:1" x14ac:dyDescent="0.6">
      <c r="A345" s="29"/>
    </row>
    <row r="346" spans="1:1" x14ac:dyDescent="0.6">
      <c r="A346" s="29"/>
    </row>
    <row r="347" spans="1:1" x14ac:dyDescent="0.6">
      <c r="A347" s="29"/>
    </row>
    <row r="348" spans="1:1" x14ac:dyDescent="0.6">
      <c r="A348" s="29"/>
    </row>
    <row r="349" spans="1:1" x14ac:dyDescent="0.6">
      <c r="A349" s="29"/>
    </row>
    <row r="350" spans="1:1" x14ac:dyDescent="0.6">
      <c r="A350" s="29"/>
    </row>
    <row r="351" spans="1:1" x14ac:dyDescent="0.6">
      <c r="A351" s="29"/>
    </row>
    <row r="352" spans="1:1" x14ac:dyDescent="0.6">
      <c r="A352" s="29"/>
    </row>
    <row r="353" spans="1:1" x14ac:dyDescent="0.6">
      <c r="A353" s="29"/>
    </row>
    <row r="354" spans="1:1" x14ac:dyDescent="0.6">
      <c r="A354" s="29"/>
    </row>
    <row r="355" spans="1:1" x14ac:dyDescent="0.6">
      <c r="A355" s="29"/>
    </row>
    <row r="356" spans="1:1" x14ac:dyDescent="0.6">
      <c r="A356" s="29"/>
    </row>
    <row r="357" spans="1:1" x14ac:dyDescent="0.6">
      <c r="A357" s="29"/>
    </row>
    <row r="358" spans="1:1" x14ac:dyDescent="0.6">
      <c r="A358" s="29"/>
    </row>
    <row r="359" spans="1:1" x14ac:dyDescent="0.6">
      <c r="A359" s="29"/>
    </row>
    <row r="360" spans="1:1" x14ac:dyDescent="0.6">
      <c r="A360" s="29"/>
    </row>
    <row r="361" spans="1:1" x14ac:dyDescent="0.6">
      <c r="A361" s="29"/>
    </row>
    <row r="362" spans="1:1" x14ac:dyDescent="0.6">
      <c r="A362" s="29"/>
    </row>
    <row r="363" spans="1:1" x14ac:dyDescent="0.6">
      <c r="A363" s="29"/>
    </row>
    <row r="364" spans="1:1" x14ac:dyDescent="0.6">
      <c r="A364" s="29"/>
    </row>
    <row r="365" spans="1:1" x14ac:dyDescent="0.6">
      <c r="A365" s="29"/>
    </row>
    <row r="366" spans="1:1" x14ac:dyDescent="0.6">
      <c r="A366" s="29"/>
    </row>
    <row r="367" spans="1:1" x14ac:dyDescent="0.6">
      <c r="A367" s="29"/>
    </row>
    <row r="368" spans="1:1" x14ac:dyDescent="0.6">
      <c r="A368" s="29"/>
    </row>
    <row r="369" spans="1:1" x14ac:dyDescent="0.6">
      <c r="A369" s="29"/>
    </row>
    <row r="370" spans="1:1" x14ac:dyDescent="0.6">
      <c r="A370" s="29"/>
    </row>
    <row r="371" spans="1:1" x14ac:dyDescent="0.6">
      <c r="A371" s="29"/>
    </row>
    <row r="372" spans="1:1" x14ac:dyDescent="0.6">
      <c r="A372" s="29"/>
    </row>
    <row r="373" spans="1:1" x14ac:dyDescent="0.6">
      <c r="A373" s="29"/>
    </row>
    <row r="374" spans="1:1" x14ac:dyDescent="0.6">
      <c r="A374" s="29"/>
    </row>
    <row r="375" spans="1:1" x14ac:dyDescent="0.6">
      <c r="A375" s="29"/>
    </row>
    <row r="376" spans="1:1" x14ac:dyDescent="0.6">
      <c r="A376" s="29"/>
    </row>
    <row r="377" spans="1:1" x14ac:dyDescent="0.6">
      <c r="A377" s="29"/>
    </row>
    <row r="378" spans="1:1" x14ac:dyDescent="0.6">
      <c r="A378" s="29"/>
    </row>
    <row r="379" spans="1:1" x14ac:dyDescent="0.6">
      <c r="A379" s="29"/>
    </row>
    <row r="380" spans="1:1" x14ac:dyDescent="0.6">
      <c r="A380" s="29"/>
    </row>
    <row r="381" spans="1:1" x14ac:dyDescent="0.6">
      <c r="A381" s="29"/>
    </row>
    <row r="382" spans="1:1" x14ac:dyDescent="0.6">
      <c r="A382" s="29"/>
    </row>
    <row r="383" spans="1:1" x14ac:dyDescent="0.6">
      <c r="A383" s="29"/>
    </row>
    <row r="384" spans="1:1" x14ac:dyDescent="0.6">
      <c r="A384" s="29"/>
    </row>
    <row r="385" spans="1:1" x14ac:dyDescent="0.6">
      <c r="A385" s="29"/>
    </row>
    <row r="386" spans="1:1" x14ac:dyDescent="0.6">
      <c r="A386" s="29"/>
    </row>
    <row r="387" spans="1:1" x14ac:dyDescent="0.6">
      <c r="A387" s="29"/>
    </row>
    <row r="388" spans="1:1" x14ac:dyDescent="0.6">
      <c r="A388" s="29"/>
    </row>
    <row r="389" spans="1:1" x14ac:dyDescent="0.6">
      <c r="A389" s="29"/>
    </row>
    <row r="390" spans="1:1" x14ac:dyDescent="0.6">
      <c r="A390" s="29"/>
    </row>
    <row r="391" spans="1:1" x14ac:dyDescent="0.6">
      <c r="A391" s="29"/>
    </row>
    <row r="392" spans="1:1" x14ac:dyDescent="0.6">
      <c r="A392" s="29"/>
    </row>
    <row r="393" spans="1:1" x14ac:dyDescent="0.6">
      <c r="A393" s="29"/>
    </row>
    <row r="394" spans="1:1" x14ac:dyDescent="0.6">
      <c r="A394" s="29"/>
    </row>
    <row r="395" spans="1:1" x14ac:dyDescent="0.6">
      <c r="A395" s="29"/>
    </row>
    <row r="396" spans="1:1" x14ac:dyDescent="0.6">
      <c r="A396" s="29"/>
    </row>
    <row r="397" spans="1:1" x14ac:dyDescent="0.6">
      <c r="A397" s="29"/>
    </row>
    <row r="398" spans="1:1" x14ac:dyDescent="0.6">
      <c r="A398" s="29"/>
    </row>
    <row r="399" spans="1:1" x14ac:dyDescent="0.6">
      <c r="A399" s="29"/>
    </row>
    <row r="400" spans="1:1" x14ac:dyDescent="0.6">
      <c r="A400" s="29"/>
    </row>
    <row r="401" spans="1:1" x14ac:dyDescent="0.6">
      <c r="A401" s="29"/>
    </row>
    <row r="402" spans="1:1" x14ac:dyDescent="0.6">
      <c r="A402" s="29"/>
    </row>
    <row r="403" spans="1:1" x14ac:dyDescent="0.6">
      <c r="A403" s="29"/>
    </row>
    <row r="404" spans="1:1" x14ac:dyDescent="0.6">
      <c r="A404" s="29"/>
    </row>
    <row r="405" spans="1:1" x14ac:dyDescent="0.6">
      <c r="A405" s="29"/>
    </row>
    <row r="406" spans="1:1" x14ac:dyDescent="0.6">
      <c r="A406" s="29"/>
    </row>
    <row r="407" spans="1:1" x14ac:dyDescent="0.6">
      <c r="A407" s="29"/>
    </row>
    <row r="408" spans="1:1" x14ac:dyDescent="0.6">
      <c r="A408" s="29"/>
    </row>
    <row r="409" spans="1:1" x14ac:dyDescent="0.6">
      <c r="A409" s="29"/>
    </row>
    <row r="410" spans="1:1" x14ac:dyDescent="0.6">
      <c r="A410" s="29"/>
    </row>
    <row r="411" spans="1:1" x14ac:dyDescent="0.6">
      <c r="A411" s="29"/>
    </row>
    <row r="412" spans="1:1" x14ac:dyDescent="0.6">
      <c r="A412" s="29"/>
    </row>
    <row r="413" spans="1:1" x14ac:dyDescent="0.6">
      <c r="A413" s="29"/>
    </row>
    <row r="414" spans="1:1" x14ac:dyDescent="0.6">
      <c r="A414" s="29"/>
    </row>
    <row r="415" spans="1:1" x14ac:dyDescent="0.6">
      <c r="A415" s="29"/>
    </row>
    <row r="416" spans="1:1" x14ac:dyDescent="0.6">
      <c r="A416" s="29"/>
    </row>
    <row r="417" spans="1:1" x14ac:dyDescent="0.6">
      <c r="A417" s="29"/>
    </row>
    <row r="418" spans="1:1" x14ac:dyDescent="0.6">
      <c r="A418" s="29"/>
    </row>
    <row r="419" spans="1:1" x14ac:dyDescent="0.6">
      <c r="A419" s="29"/>
    </row>
    <row r="420" spans="1:1" x14ac:dyDescent="0.6">
      <c r="A420" s="29"/>
    </row>
    <row r="421" spans="1:1" x14ac:dyDescent="0.6">
      <c r="A421" s="29"/>
    </row>
    <row r="422" spans="1:1" x14ac:dyDescent="0.6">
      <c r="A422" s="29"/>
    </row>
    <row r="423" spans="1:1" x14ac:dyDescent="0.6">
      <c r="A423" s="29"/>
    </row>
    <row r="424" spans="1:1" x14ac:dyDescent="0.6">
      <c r="A424" s="29"/>
    </row>
    <row r="425" spans="1:1" x14ac:dyDescent="0.6">
      <c r="A425" s="29"/>
    </row>
    <row r="426" spans="1:1" x14ac:dyDescent="0.6">
      <c r="A426" s="29"/>
    </row>
    <row r="427" spans="1:1" x14ac:dyDescent="0.6">
      <c r="A427" s="29"/>
    </row>
    <row r="428" spans="1:1" x14ac:dyDescent="0.6">
      <c r="A428" s="29"/>
    </row>
    <row r="429" spans="1:1" x14ac:dyDescent="0.6">
      <c r="A429" s="29"/>
    </row>
    <row r="430" spans="1:1" x14ac:dyDescent="0.6">
      <c r="A430" s="29"/>
    </row>
    <row r="431" spans="1:1" x14ac:dyDescent="0.6">
      <c r="A431" s="29"/>
    </row>
    <row r="432" spans="1:1" x14ac:dyDescent="0.6">
      <c r="A432" s="29"/>
    </row>
    <row r="433" spans="1:1" x14ac:dyDescent="0.6">
      <c r="A433" s="29"/>
    </row>
    <row r="434" spans="1:1" x14ac:dyDescent="0.6">
      <c r="A434" s="29"/>
    </row>
    <row r="435" spans="1:1" x14ac:dyDescent="0.6">
      <c r="A435" s="29"/>
    </row>
    <row r="436" spans="1:1" x14ac:dyDescent="0.6">
      <c r="A436" s="29"/>
    </row>
    <row r="437" spans="1:1" x14ac:dyDescent="0.6">
      <c r="A437" s="29"/>
    </row>
    <row r="438" spans="1:1" x14ac:dyDescent="0.6">
      <c r="A438" s="29"/>
    </row>
    <row r="439" spans="1:1" x14ac:dyDescent="0.6">
      <c r="A439" s="29"/>
    </row>
    <row r="440" spans="1:1" x14ac:dyDescent="0.6">
      <c r="A440" s="29"/>
    </row>
    <row r="441" spans="1:1" x14ac:dyDescent="0.6">
      <c r="A441" s="29"/>
    </row>
    <row r="442" spans="1:1" x14ac:dyDescent="0.6">
      <c r="A442" s="29"/>
    </row>
    <row r="443" spans="1:1" x14ac:dyDescent="0.6">
      <c r="A443" s="29"/>
    </row>
    <row r="444" spans="1:1" x14ac:dyDescent="0.6">
      <c r="A444" s="29"/>
    </row>
    <row r="445" spans="1:1" x14ac:dyDescent="0.6">
      <c r="A445" s="29"/>
    </row>
    <row r="446" spans="1:1" x14ac:dyDescent="0.6">
      <c r="A446" s="29"/>
    </row>
    <row r="447" spans="1:1" x14ac:dyDescent="0.6">
      <c r="A447" s="29"/>
    </row>
    <row r="448" spans="1:1" x14ac:dyDescent="0.6">
      <c r="A448" s="29"/>
    </row>
    <row r="449" spans="1:1" x14ac:dyDescent="0.6">
      <c r="A449" s="29"/>
    </row>
    <row r="450" spans="1:1" x14ac:dyDescent="0.6">
      <c r="A450" s="29"/>
    </row>
    <row r="451" spans="1:1" x14ac:dyDescent="0.6">
      <c r="A451" s="29"/>
    </row>
    <row r="452" spans="1:1" x14ac:dyDescent="0.6">
      <c r="A452" s="29"/>
    </row>
    <row r="453" spans="1:1" x14ac:dyDescent="0.6">
      <c r="A453" s="29"/>
    </row>
    <row r="454" spans="1:1" x14ac:dyDescent="0.6">
      <c r="A454" s="29"/>
    </row>
    <row r="455" spans="1:1" x14ac:dyDescent="0.6">
      <c r="A455" s="29"/>
    </row>
    <row r="456" spans="1:1" x14ac:dyDescent="0.6">
      <c r="A456" s="29"/>
    </row>
    <row r="457" spans="1:1" x14ac:dyDescent="0.6">
      <c r="A457" s="29"/>
    </row>
    <row r="458" spans="1:1" x14ac:dyDescent="0.6">
      <c r="A458" s="29"/>
    </row>
    <row r="459" spans="1:1" x14ac:dyDescent="0.6">
      <c r="A459" s="29"/>
    </row>
    <row r="460" spans="1:1" x14ac:dyDescent="0.6">
      <c r="A460" s="29"/>
    </row>
    <row r="461" spans="1:1" x14ac:dyDescent="0.6">
      <c r="A461" s="29"/>
    </row>
    <row r="462" spans="1:1" x14ac:dyDescent="0.6">
      <c r="A462" s="29"/>
    </row>
    <row r="463" spans="1:1" x14ac:dyDescent="0.6">
      <c r="A463" s="29"/>
    </row>
    <row r="464" spans="1:1" x14ac:dyDescent="0.6">
      <c r="A464" s="29"/>
    </row>
    <row r="465" spans="1:1" x14ac:dyDescent="0.6">
      <c r="A465" s="29"/>
    </row>
    <row r="466" spans="1:1" x14ac:dyDescent="0.6">
      <c r="A466" s="29"/>
    </row>
    <row r="467" spans="1:1" x14ac:dyDescent="0.6">
      <c r="A467" s="29"/>
    </row>
    <row r="468" spans="1:1" x14ac:dyDescent="0.6">
      <c r="A468" s="29"/>
    </row>
    <row r="469" spans="1:1" x14ac:dyDescent="0.6">
      <c r="A469" s="29"/>
    </row>
    <row r="470" spans="1:1" x14ac:dyDescent="0.6">
      <c r="A470" s="29"/>
    </row>
    <row r="471" spans="1:1" x14ac:dyDescent="0.6">
      <c r="A471" s="29"/>
    </row>
    <row r="472" spans="1:1" x14ac:dyDescent="0.6">
      <c r="A472" s="29"/>
    </row>
    <row r="473" spans="1:1" x14ac:dyDescent="0.6">
      <c r="A473" s="29"/>
    </row>
    <row r="474" spans="1:1" x14ac:dyDescent="0.6">
      <c r="A474" s="29"/>
    </row>
    <row r="475" spans="1:1" x14ac:dyDescent="0.6">
      <c r="A475" s="29"/>
    </row>
    <row r="476" spans="1:1" x14ac:dyDescent="0.6">
      <c r="A476" s="29"/>
    </row>
    <row r="477" spans="1:1" x14ac:dyDescent="0.6">
      <c r="A477" s="29"/>
    </row>
    <row r="478" spans="1:1" x14ac:dyDescent="0.6">
      <c r="A478" s="29"/>
    </row>
    <row r="479" spans="1:1" x14ac:dyDescent="0.6">
      <c r="A479" s="29"/>
    </row>
    <row r="480" spans="1:1" x14ac:dyDescent="0.6">
      <c r="A480" s="29"/>
    </row>
    <row r="481" spans="1:1" x14ac:dyDescent="0.6">
      <c r="A481" s="29"/>
    </row>
    <row r="482" spans="1:1" x14ac:dyDescent="0.6">
      <c r="A482" s="29"/>
    </row>
    <row r="483" spans="1:1" x14ac:dyDescent="0.6">
      <c r="A483" s="29"/>
    </row>
    <row r="484" spans="1:1" x14ac:dyDescent="0.6">
      <c r="A484" s="29"/>
    </row>
    <row r="485" spans="1:1" x14ac:dyDescent="0.6">
      <c r="A485" s="29"/>
    </row>
    <row r="486" spans="1:1" x14ac:dyDescent="0.6">
      <c r="A486" s="29"/>
    </row>
    <row r="487" spans="1:1" x14ac:dyDescent="0.6">
      <c r="A487" s="29"/>
    </row>
    <row r="488" spans="1:1" x14ac:dyDescent="0.6">
      <c r="A488" s="29"/>
    </row>
    <row r="489" spans="1:1" x14ac:dyDescent="0.6">
      <c r="A489" s="29"/>
    </row>
    <row r="490" spans="1:1" x14ac:dyDescent="0.6">
      <c r="A490" s="29"/>
    </row>
    <row r="491" spans="1:1" x14ac:dyDescent="0.6">
      <c r="A491" s="29"/>
    </row>
    <row r="492" spans="1:1" x14ac:dyDescent="0.6">
      <c r="A492" s="29"/>
    </row>
    <row r="493" spans="1:1" x14ac:dyDescent="0.6">
      <c r="A493" s="29"/>
    </row>
    <row r="494" spans="1:1" x14ac:dyDescent="0.6">
      <c r="A494" s="29"/>
    </row>
    <row r="495" spans="1:1" x14ac:dyDescent="0.6">
      <c r="A495" s="29"/>
    </row>
    <row r="496" spans="1:1" x14ac:dyDescent="0.6">
      <c r="A496" s="29"/>
    </row>
    <row r="497" spans="1:1" x14ac:dyDescent="0.6">
      <c r="A497" s="29"/>
    </row>
    <row r="498" spans="1:1" x14ac:dyDescent="0.6">
      <c r="A498" s="29"/>
    </row>
    <row r="499" spans="1:1" x14ac:dyDescent="0.6">
      <c r="A499" s="29"/>
    </row>
    <row r="500" spans="1:1" x14ac:dyDescent="0.6">
      <c r="A500" s="29"/>
    </row>
    <row r="501" spans="1:1" x14ac:dyDescent="0.6">
      <c r="A501" s="29"/>
    </row>
    <row r="502" spans="1:1" x14ac:dyDescent="0.6">
      <c r="A502" s="29"/>
    </row>
    <row r="503" spans="1:1" x14ac:dyDescent="0.6">
      <c r="A503" s="29"/>
    </row>
    <row r="504" spans="1:1" x14ac:dyDescent="0.6">
      <c r="A504" s="29"/>
    </row>
    <row r="505" spans="1:1" x14ac:dyDescent="0.6">
      <c r="A505" s="29"/>
    </row>
    <row r="506" spans="1:1" x14ac:dyDescent="0.6">
      <c r="A506" s="29"/>
    </row>
    <row r="507" spans="1:1" x14ac:dyDescent="0.6">
      <c r="A507" s="29"/>
    </row>
    <row r="508" spans="1:1" x14ac:dyDescent="0.6">
      <c r="A508" s="29"/>
    </row>
    <row r="509" spans="1:1" x14ac:dyDescent="0.6">
      <c r="A509" s="29"/>
    </row>
    <row r="510" spans="1:1" x14ac:dyDescent="0.6">
      <c r="A510" s="29"/>
    </row>
    <row r="511" spans="1:1" x14ac:dyDescent="0.6">
      <c r="A511" s="29"/>
    </row>
    <row r="512" spans="1:1" x14ac:dyDescent="0.6">
      <c r="A512" s="29"/>
    </row>
    <row r="513" spans="1:1" x14ac:dyDescent="0.6">
      <c r="A513" s="29"/>
    </row>
    <row r="514" spans="1:1" x14ac:dyDescent="0.6">
      <c r="A514" s="29"/>
    </row>
    <row r="515" spans="1:1" x14ac:dyDescent="0.6">
      <c r="A515" s="29"/>
    </row>
    <row r="516" spans="1:1" x14ac:dyDescent="0.6">
      <c r="A516" s="29"/>
    </row>
    <row r="517" spans="1:1" x14ac:dyDescent="0.6">
      <c r="A517" s="29"/>
    </row>
    <row r="518" spans="1:1" x14ac:dyDescent="0.6">
      <c r="A518" s="29"/>
    </row>
    <row r="519" spans="1:1" x14ac:dyDescent="0.6">
      <c r="A519" s="29"/>
    </row>
    <row r="520" spans="1:1" x14ac:dyDescent="0.6">
      <c r="A520" s="29"/>
    </row>
    <row r="521" spans="1:1" x14ac:dyDescent="0.6">
      <c r="A521" s="29"/>
    </row>
    <row r="522" spans="1:1" x14ac:dyDescent="0.6">
      <c r="A522" s="29"/>
    </row>
    <row r="523" spans="1:1" x14ac:dyDescent="0.6">
      <c r="A523" s="29"/>
    </row>
    <row r="524" spans="1:1" x14ac:dyDescent="0.6">
      <c r="A524" s="29"/>
    </row>
    <row r="525" spans="1:1" x14ac:dyDescent="0.6">
      <c r="A525" s="29"/>
    </row>
    <row r="526" spans="1:1" x14ac:dyDescent="0.6">
      <c r="A526" s="29"/>
    </row>
    <row r="527" spans="1:1" x14ac:dyDescent="0.6">
      <c r="A527" s="29"/>
    </row>
    <row r="528" spans="1:1" x14ac:dyDescent="0.6">
      <c r="A528" s="29"/>
    </row>
    <row r="529" spans="1:1" x14ac:dyDescent="0.6">
      <c r="A529" s="29"/>
    </row>
    <row r="530" spans="1:1" x14ac:dyDescent="0.6">
      <c r="A530" s="29"/>
    </row>
    <row r="531" spans="1:1" x14ac:dyDescent="0.6">
      <c r="A531" s="29"/>
    </row>
    <row r="532" spans="1:1" x14ac:dyDescent="0.6">
      <c r="A532" s="29"/>
    </row>
    <row r="533" spans="1:1" x14ac:dyDescent="0.6">
      <c r="A533" s="29"/>
    </row>
    <row r="534" spans="1:1" x14ac:dyDescent="0.6">
      <c r="A534" s="29"/>
    </row>
    <row r="535" spans="1:1" x14ac:dyDescent="0.6">
      <c r="A535" s="29"/>
    </row>
    <row r="536" spans="1:1" x14ac:dyDescent="0.6">
      <c r="A536" s="29"/>
    </row>
    <row r="537" spans="1:1" x14ac:dyDescent="0.6">
      <c r="A537" s="29"/>
    </row>
    <row r="538" spans="1:1" x14ac:dyDescent="0.6">
      <c r="A538" s="29"/>
    </row>
    <row r="539" spans="1:1" x14ac:dyDescent="0.6">
      <c r="A539" s="29"/>
    </row>
    <row r="540" spans="1:1" x14ac:dyDescent="0.6">
      <c r="A540" s="29"/>
    </row>
    <row r="541" spans="1:1" x14ac:dyDescent="0.6">
      <c r="A541" s="29"/>
    </row>
    <row r="542" spans="1:1" x14ac:dyDescent="0.6">
      <c r="A542" s="29"/>
    </row>
    <row r="543" spans="1:1" x14ac:dyDescent="0.6">
      <c r="A543" s="29"/>
    </row>
    <row r="544" spans="1:1" x14ac:dyDescent="0.6">
      <c r="A544" s="29"/>
    </row>
    <row r="545" spans="1:1" x14ac:dyDescent="0.6">
      <c r="A545" s="29"/>
    </row>
    <row r="546" spans="1:1" x14ac:dyDescent="0.6">
      <c r="A546" s="29"/>
    </row>
    <row r="547" spans="1:1" x14ac:dyDescent="0.6">
      <c r="A547" s="29"/>
    </row>
    <row r="548" spans="1:1" x14ac:dyDescent="0.6">
      <c r="A548" s="29"/>
    </row>
    <row r="549" spans="1:1" x14ac:dyDescent="0.6">
      <c r="A549" s="29"/>
    </row>
    <row r="550" spans="1:1" x14ac:dyDescent="0.6">
      <c r="A550" s="29"/>
    </row>
    <row r="551" spans="1:1" x14ac:dyDescent="0.6">
      <c r="A551" s="29"/>
    </row>
    <row r="552" spans="1:1" x14ac:dyDescent="0.6">
      <c r="A552" s="29"/>
    </row>
    <row r="553" spans="1:1" x14ac:dyDescent="0.6">
      <c r="A553" s="29"/>
    </row>
    <row r="554" spans="1:1" x14ac:dyDescent="0.6">
      <c r="A554" s="29"/>
    </row>
    <row r="555" spans="1:1" x14ac:dyDescent="0.6">
      <c r="A555" s="29"/>
    </row>
    <row r="556" spans="1:1" x14ac:dyDescent="0.6">
      <c r="A556" s="29"/>
    </row>
    <row r="557" spans="1:1" x14ac:dyDescent="0.6">
      <c r="A557" s="29"/>
    </row>
    <row r="558" spans="1:1" x14ac:dyDescent="0.6">
      <c r="A558" s="29"/>
    </row>
    <row r="559" spans="1:1" x14ac:dyDescent="0.6">
      <c r="A559" s="29"/>
    </row>
    <row r="560" spans="1:1" x14ac:dyDescent="0.6">
      <c r="A560" s="29"/>
    </row>
    <row r="561" spans="1:1" x14ac:dyDescent="0.6">
      <c r="A561" s="29"/>
    </row>
    <row r="562" spans="1:1" x14ac:dyDescent="0.6">
      <c r="A562" s="29"/>
    </row>
    <row r="563" spans="1:1" x14ac:dyDescent="0.6">
      <c r="A563" s="29"/>
    </row>
    <row r="564" spans="1:1" x14ac:dyDescent="0.6">
      <c r="A564" s="29"/>
    </row>
    <row r="565" spans="1:1" x14ac:dyDescent="0.6">
      <c r="A565" s="29"/>
    </row>
    <row r="566" spans="1:1" x14ac:dyDescent="0.6">
      <c r="A566" s="29"/>
    </row>
    <row r="567" spans="1:1" x14ac:dyDescent="0.6">
      <c r="A567" s="29"/>
    </row>
    <row r="568" spans="1:1" x14ac:dyDescent="0.6">
      <c r="A568" s="29"/>
    </row>
    <row r="569" spans="1:1" x14ac:dyDescent="0.6">
      <c r="A569" s="29"/>
    </row>
    <row r="570" spans="1:1" x14ac:dyDescent="0.6">
      <c r="A570" s="29"/>
    </row>
    <row r="571" spans="1:1" x14ac:dyDescent="0.6">
      <c r="A571" s="29"/>
    </row>
    <row r="572" spans="1:1" x14ac:dyDescent="0.6">
      <c r="A572" s="29"/>
    </row>
    <row r="573" spans="1:1" x14ac:dyDescent="0.6">
      <c r="A573" s="29"/>
    </row>
    <row r="574" spans="1:1" x14ac:dyDescent="0.6">
      <c r="A574" s="29"/>
    </row>
    <row r="575" spans="1:1" x14ac:dyDescent="0.6">
      <c r="A575" s="29"/>
    </row>
    <row r="576" spans="1:1" x14ac:dyDescent="0.6">
      <c r="A576" s="29"/>
    </row>
    <row r="577" spans="1:1" x14ac:dyDescent="0.6">
      <c r="A577" s="29"/>
    </row>
    <row r="578" spans="1:1" x14ac:dyDescent="0.6">
      <c r="A578" s="29"/>
    </row>
    <row r="579" spans="1:1" x14ac:dyDescent="0.6">
      <c r="A579" s="29"/>
    </row>
    <row r="580" spans="1:1" x14ac:dyDescent="0.6">
      <c r="A580" s="29"/>
    </row>
    <row r="581" spans="1:1" x14ac:dyDescent="0.6">
      <c r="A581" s="29"/>
    </row>
    <row r="582" spans="1:1" x14ac:dyDescent="0.6">
      <c r="A582" s="29"/>
    </row>
    <row r="583" spans="1:1" x14ac:dyDescent="0.6">
      <c r="A583" s="29"/>
    </row>
    <row r="584" spans="1:1" x14ac:dyDescent="0.6">
      <c r="A584" s="29"/>
    </row>
    <row r="585" spans="1:1" x14ac:dyDescent="0.6">
      <c r="A585" s="29"/>
    </row>
    <row r="586" spans="1:1" x14ac:dyDescent="0.6">
      <c r="A586" s="29"/>
    </row>
    <row r="587" spans="1:1" x14ac:dyDescent="0.6">
      <c r="A587" s="29"/>
    </row>
    <row r="588" spans="1:1" x14ac:dyDescent="0.6">
      <c r="A588" s="29"/>
    </row>
    <row r="589" spans="1:1" x14ac:dyDescent="0.6">
      <c r="A589" s="29"/>
    </row>
    <row r="590" spans="1:1" x14ac:dyDescent="0.6">
      <c r="A590" s="29"/>
    </row>
    <row r="591" spans="1:1" x14ac:dyDescent="0.6">
      <c r="A591" s="29"/>
    </row>
    <row r="592" spans="1:1" x14ac:dyDescent="0.6">
      <c r="A592" s="29"/>
    </row>
    <row r="593" spans="1:1" x14ac:dyDescent="0.6">
      <c r="A593" s="29"/>
    </row>
    <row r="594" spans="1:1" x14ac:dyDescent="0.6">
      <c r="A594" s="29"/>
    </row>
    <row r="595" spans="1:1" x14ac:dyDescent="0.6">
      <c r="A595" s="29"/>
    </row>
    <row r="596" spans="1:1" x14ac:dyDescent="0.6">
      <c r="A596" s="29"/>
    </row>
    <row r="597" spans="1:1" x14ac:dyDescent="0.6">
      <c r="A597" s="29"/>
    </row>
    <row r="598" spans="1:1" x14ac:dyDescent="0.6">
      <c r="A598" s="29"/>
    </row>
    <row r="599" spans="1:1" x14ac:dyDescent="0.6">
      <c r="A599" s="29"/>
    </row>
    <row r="600" spans="1:1" x14ac:dyDescent="0.6">
      <c r="A600" s="29"/>
    </row>
    <row r="601" spans="1:1" x14ac:dyDescent="0.6">
      <c r="A601" s="29"/>
    </row>
    <row r="602" spans="1:1" x14ac:dyDescent="0.6">
      <c r="A602" s="29"/>
    </row>
    <row r="603" spans="1:1" x14ac:dyDescent="0.6">
      <c r="A603" s="29"/>
    </row>
    <row r="604" spans="1:1" x14ac:dyDescent="0.6">
      <c r="A604" s="29"/>
    </row>
    <row r="605" spans="1:1" x14ac:dyDescent="0.6">
      <c r="A605" s="29"/>
    </row>
    <row r="606" spans="1:1" x14ac:dyDescent="0.6">
      <c r="A606" s="29"/>
    </row>
    <row r="607" spans="1:1" x14ac:dyDescent="0.6">
      <c r="A607" s="29"/>
    </row>
    <row r="608" spans="1:1" x14ac:dyDescent="0.6">
      <c r="A608" s="29"/>
    </row>
    <row r="609" spans="1:1" x14ac:dyDescent="0.6">
      <c r="A609" s="29"/>
    </row>
    <row r="610" spans="1:1" x14ac:dyDescent="0.6">
      <c r="A610" s="29"/>
    </row>
    <row r="611" spans="1:1" x14ac:dyDescent="0.6">
      <c r="A611" s="29"/>
    </row>
    <row r="612" spans="1:1" x14ac:dyDescent="0.6">
      <c r="A612" s="29"/>
    </row>
    <row r="613" spans="1:1" x14ac:dyDescent="0.6">
      <c r="A613" s="29"/>
    </row>
    <row r="614" spans="1:1" x14ac:dyDescent="0.6">
      <c r="A614" s="29"/>
    </row>
    <row r="615" spans="1:1" x14ac:dyDescent="0.6">
      <c r="A615" s="29"/>
    </row>
    <row r="616" spans="1:1" x14ac:dyDescent="0.6">
      <c r="A616" s="29"/>
    </row>
    <row r="617" spans="1:1" x14ac:dyDescent="0.6">
      <c r="A617" s="29"/>
    </row>
    <row r="618" spans="1:1" x14ac:dyDescent="0.6">
      <c r="A618" s="29"/>
    </row>
    <row r="619" spans="1:1" x14ac:dyDescent="0.6">
      <c r="A619" s="29"/>
    </row>
    <row r="620" spans="1:1" x14ac:dyDescent="0.6">
      <c r="A620" s="29"/>
    </row>
    <row r="621" spans="1:1" x14ac:dyDescent="0.6">
      <c r="A621" s="29"/>
    </row>
    <row r="622" spans="1:1" x14ac:dyDescent="0.6">
      <c r="A622" s="29"/>
    </row>
    <row r="623" spans="1:1" x14ac:dyDescent="0.6">
      <c r="A623" s="29"/>
    </row>
    <row r="624" spans="1:1" x14ac:dyDescent="0.6">
      <c r="A624" s="29"/>
    </row>
    <row r="625" spans="1:1" x14ac:dyDescent="0.6">
      <c r="A625" s="29"/>
    </row>
    <row r="626" spans="1:1" x14ac:dyDescent="0.6">
      <c r="A626" s="29"/>
    </row>
    <row r="627" spans="1:1" x14ac:dyDescent="0.6">
      <c r="A627" s="29"/>
    </row>
    <row r="628" spans="1:1" x14ac:dyDescent="0.6">
      <c r="A628" s="29"/>
    </row>
    <row r="629" spans="1:1" x14ac:dyDescent="0.6">
      <c r="A629" s="29"/>
    </row>
    <row r="630" spans="1:1" x14ac:dyDescent="0.6">
      <c r="A630" s="29"/>
    </row>
    <row r="631" spans="1:1" x14ac:dyDescent="0.6">
      <c r="A631" s="29"/>
    </row>
    <row r="632" spans="1:1" x14ac:dyDescent="0.6">
      <c r="A632" s="29"/>
    </row>
    <row r="633" spans="1:1" x14ac:dyDescent="0.6">
      <c r="A633" s="29"/>
    </row>
    <row r="634" spans="1:1" x14ac:dyDescent="0.6">
      <c r="A634" s="29"/>
    </row>
    <row r="635" spans="1:1" x14ac:dyDescent="0.6">
      <c r="A635" s="29"/>
    </row>
    <row r="636" spans="1:1" x14ac:dyDescent="0.6">
      <c r="A636" s="29"/>
    </row>
    <row r="637" spans="1:1" x14ac:dyDescent="0.6">
      <c r="A637" s="29"/>
    </row>
    <row r="638" spans="1:1" x14ac:dyDescent="0.6">
      <c r="A638" s="29"/>
    </row>
    <row r="639" spans="1:1" x14ac:dyDescent="0.6">
      <c r="A639" s="29"/>
    </row>
    <row r="640" spans="1:1" x14ac:dyDescent="0.6">
      <c r="A640" s="29"/>
    </row>
    <row r="641" spans="1:1" x14ac:dyDescent="0.6">
      <c r="A641" s="29"/>
    </row>
    <row r="642" spans="1:1" x14ac:dyDescent="0.6">
      <c r="A642" s="29"/>
    </row>
    <row r="643" spans="1:1" x14ac:dyDescent="0.6">
      <c r="A643" s="29"/>
    </row>
    <row r="644" spans="1:1" x14ac:dyDescent="0.6">
      <c r="A644" s="29"/>
    </row>
    <row r="645" spans="1:1" x14ac:dyDescent="0.6">
      <c r="A645" s="29"/>
    </row>
    <row r="646" spans="1:1" x14ac:dyDescent="0.6">
      <c r="A646" s="29"/>
    </row>
    <row r="647" spans="1:1" x14ac:dyDescent="0.6">
      <c r="A647" s="29"/>
    </row>
    <row r="648" spans="1:1" x14ac:dyDescent="0.6">
      <c r="A648" s="29"/>
    </row>
    <row r="649" spans="1:1" x14ac:dyDescent="0.6">
      <c r="A649" s="29"/>
    </row>
    <row r="650" spans="1:1" x14ac:dyDescent="0.6">
      <c r="A650" s="29"/>
    </row>
    <row r="651" spans="1:1" x14ac:dyDescent="0.6">
      <c r="A651" s="29"/>
    </row>
    <row r="652" spans="1:1" x14ac:dyDescent="0.6">
      <c r="A652" s="29"/>
    </row>
    <row r="653" spans="1:1" x14ac:dyDescent="0.6">
      <c r="A653" s="29"/>
    </row>
    <row r="654" spans="1:1" x14ac:dyDescent="0.6">
      <c r="A654" s="29"/>
    </row>
    <row r="655" spans="1:1" x14ac:dyDescent="0.6">
      <c r="A655" s="29"/>
    </row>
    <row r="656" spans="1:1" x14ac:dyDescent="0.6">
      <c r="A656" s="29"/>
    </row>
    <row r="657" spans="1:1" x14ac:dyDescent="0.6">
      <c r="A657" s="29"/>
    </row>
    <row r="658" spans="1:1" x14ac:dyDescent="0.6">
      <c r="A658" s="29"/>
    </row>
    <row r="659" spans="1:1" x14ac:dyDescent="0.6">
      <c r="A659" s="29"/>
    </row>
    <row r="660" spans="1:1" x14ac:dyDescent="0.6">
      <c r="A660" s="29"/>
    </row>
    <row r="661" spans="1:1" x14ac:dyDescent="0.6">
      <c r="A661" s="29"/>
    </row>
    <row r="662" spans="1:1" x14ac:dyDescent="0.6">
      <c r="A662" s="29"/>
    </row>
    <row r="663" spans="1:1" x14ac:dyDescent="0.6">
      <c r="A663" s="29"/>
    </row>
    <row r="664" spans="1:1" x14ac:dyDescent="0.6">
      <c r="A664" s="29"/>
    </row>
    <row r="665" spans="1:1" x14ac:dyDescent="0.6">
      <c r="A665" s="29"/>
    </row>
    <row r="666" spans="1:1" x14ac:dyDescent="0.6">
      <c r="A666" s="29"/>
    </row>
    <row r="667" spans="1:1" x14ac:dyDescent="0.6">
      <c r="A667" s="29"/>
    </row>
    <row r="668" spans="1:1" x14ac:dyDescent="0.6">
      <c r="A668" s="29"/>
    </row>
    <row r="669" spans="1:1" x14ac:dyDescent="0.6">
      <c r="A669" s="29"/>
    </row>
    <row r="670" spans="1:1" x14ac:dyDescent="0.6">
      <c r="A670" s="29"/>
    </row>
    <row r="671" spans="1:1" x14ac:dyDescent="0.6">
      <c r="A671" s="29"/>
    </row>
    <row r="672" spans="1:1" x14ac:dyDescent="0.6">
      <c r="A672" s="29"/>
    </row>
    <row r="673" spans="1:1" x14ac:dyDescent="0.6">
      <c r="A673" s="29"/>
    </row>
    <row r="674" spans="1:1" x14ac:dyDescent="0.6">
      <c r="A674" s="29"/>
    </row>
    <row r="675" spans="1:1" x14ac:dyDescent="0.6">
      <c r="A675" s="29"/>
    </row>
    <row r="676" spans="1:1" x14ac:dyDescent="0.6">
      <c r="A676" s="29"/>
    </row>
    <row r="677" spans="1:1" x14ac:dyDescent="0.6">
      <c r="A677" s="29"/>
    </row>
    <row r="678" spans="1:1" x14ac:dyDescent="0.6">
      <c r="A678" s="29"/>
    </row>
    <row r="679" spans="1:1" x14ac:dyDescent="0.6">
      <c r="A679" s="29"/>
    </row>
    <row r="680" spans="1:1" x14ac:dyDescent="0.6">
      <c r="A680" s="29"/>
    </row>
    <row r="681" spans="1:1" x14ac:dyDescent="0.6">
      <c r="A681" s="29"/>
    </row>
    <row r="682" spans="1:1" x14ac:dyDescent="0.6">
      <c r="A682" s="29"/>
    </row>
    <row r="683" spans="1:1" x14ac:dyDescent="0.6">
      <c r="A683" s="29"/>
    </row>
    <row r="684" spans="1:1" x14ac:dyDescent="0.6">
      <c r="A684" s="29"/>
    </row>
    <row r="685" spans="1:1" x14ac:dyDescent="0.6">
      <c r="A685" s="29"/>
    </row>
    <row r="686" spans="1:1" x14ac:dyDescent="0.6">
      <c r="A686" s="29"/>
    </row>
    <row r="687" spans="1:1" x14ac:dyDescent="0.6">
      <c r="A687" s="29"/>
    </row>
    <row r="688" spans="1:1" x14ac:dyDescent="0.6">
      <c r="A688" s="29"/>
    </row>
    <row r="689" spans="1:1" x14ac:dyDescent="0.6">
      <c r="A689" s="29"/>
    </row>
    <row r="690" spans="1:1" x14ac:dyDescent="0.6">
      <c r="A690" s="29"/>
    </row>
    <row r="691" spans="1:1" x14ac:dyDescent="0.6">
      <c r="A691" s="29"/>
    </row>
    <row r="692" spans="1:1" x14ac:dyDescent="0.6">
      <c r="A692" s="29"/>
    </row>
    <row r="693" spans="1:1" x14ac:dyDescent="0.6">
      <c r="A693" s="29"/>
    </row>
    <row r="694" spans="1:1" x14ac:dyDescent="0.6">
      <c r="A694" s="29"/>
    </row>
    <row r="695" spans="1:1" x14ac:dyDescent="0.6">
      <c r="A695" s="29"/>
    </row>
    <row r="696" spans="1:1" x14ac:dyDescent="0.6">
      <c r="A696" s="29"/>
    </row>
    <row r="697" spans="1:1" x14ac:dyDescent="0.6">
      <c r="A697" s="29"/>
    </row>
    <row r="698" spans="1:1" x14ac:dyDescent="0.6">
      <c r="A698" s="29"/>
    </row>
    <row r="699" spans="1:1" x14ac:dyDescent="0.6">
      <c r="A699" s="29"/>
    </row>
    <row r="700" spans="1:1" x14ac:dyDescent="0.6">
      <c r="A700" s="29"/>
    </row>
    <row r="701" spans="1:1" x14ac:dyDescent="0.6">
      <c r="A701" s="29"/>
    </row>
    <row r="702" spans="1:1" x14ac:dyDescent="0.6">
      <c r="A702" s="29"/>
    </row>
    <row r="703" spans="1:1" x14ac:dyDescent="0.6">
      <c r="A703" s="29"/>
    </row>
    <row r="704" spans="1:1" x14ac:dyDescent="0.6">
      <c r="A704" s="29"/>
    </row>
    <row r="705" spans="1:1" x14ac:dyDescent="0.6">
      <c r="A705" s="29"/>
    </row>
    <row r="706" spans="1:1" x14ac:dyDescent="0.6">
      <c r="A706" s="29"/>
    </row>
    <row r="707" spans="1:1" x14ac:dyDescent="0.6">
      <c r="A707" s="29"/>
    </row>
    <row r="708" spans="1:1" x14ac:dyDescent="0.6">
      <c r="A708" s="29"/>
    </row>
    <row r="709" spans="1:1" x14ac:dyDescent="0.6">
      <c r="A709" s="29"/>
    </row>
    <row r="710" spans="1:1" x14ac:dyDescent="0.6">
      <c r="A710" s="29"/>
    </row>
    <row r="711" spans="1:1" x14ac:dyDescent="0.6">
      <c r="A711" s="29"/>
    </row>
    <row r="712" spans="1:1" x14ac:dyDescent="0.6">
      <c r="A712" s="29"/>
    </row>
    <row r="713" spans="1:1" x14ac:dyDescent="0.6">
      <c r="A713" s="29"/>
    </row>
    <row r="714" spans="1:1" x14ac:dyDescent="0.6">
      <c r="A714" s="29"/>
    </row>
    <row r="715" spans="1:1" x14ac:dyDescent="0.6">
      <c r="A715" s="29"/>
    </row>
    <row r="716" spans="1:1" x14ac:dyDescent="0.6">
      <c r="A716" s="29"/>
    </row>
    <row r="717" spans="1:1" x14ac:dyDescent="0.6">
      <c r="A717" s="29"/>
    </row>
    <row r="718" spans="1:1" x14ac:dyDescent="0.6">
      <c r="A718" s="29"/>
    </row>
    <row r="719" spans="1:1" x14ac:dyDescent="0.6">
      <c r="A719" s="29"/>
    </row>
    <row r="720" spans="1:1" x14ac:dyDescent="0.6">
      <c r="A720" s="29"/>
    </row>
    <row r="721" spans="1:1" x14ac:dyDescent="0.6">
      <c r="A721" s="29"/>
    </row>
    <row r="722" spans="1:1" x14ac:dyDescent="0.6">
      <c r="A722" s="29"/>
    </row>
    <row r="723" spans="1:1" x14ac:dyDescent="0.6">
      <c r="A723" s="29"/>
    </row>
    <row r="724" spans="1:1" x14ac:dyDescent="0.6">
      <c r="A724" s="29"/>
    </row>
    <row r="725" spans="1:1" x14ac:dyDescent="0.6">
      <c r="A725" s="29"/>
    </row>
    <row r="726" spans="1:1" x14ac:dyDescent="0.6">
      <c r="A726" s="29"/>
    </row>
    <row r="727" spans="1:1" x14ac:dyDescent="0.6">
      <c r="A727" s="29"/>
    </row>
    <row r="728" spans="1:1" x14ac:dyDescent="0.6">
      <c r="A728" s="29"/>
    </row>
    <row r="729" spans="1:1" x14ac:dyDescent="0.6">
      <c r="A729" s="29"/>
    </row>
    <row r="730" spans="1:1" x14ac:dyDescent="0.6">
      <c r="A730" s="29"/>
    </row>
    <row r="731" spans="1:1" x14ac:dyDescent="0.6">
      <c r="A731" s="29"/>
    </row>
    <row r="732" spans="1:1" x14ac:dyDescent="0.6">
      <c r="A732" s="29"/>
    </row>
    <row r="733" spans="1:1" x14ac:dyDescent="0.6">
      <c r="A733" s="29"/>
    </row>
    <row r="734" spans="1:1" x14ac:dyDescent="0.6">
      <c r="A734" s="29"/>
    </row>
    <row r="735" spans="1:1" x14ac:dyDescent="0.6">
      <c r="A735" s="29"/>
    </row>
    <row r="736" spans="1:1" x14ac:dyDescent="0.6">
      <c r="A736" s="29"/>
    </row>
    <row r="737" spans="1:1" x14ac:dyDescent="0.6">
      <c r="A737" s="29"/>
    </row>
    <row r="738" spans="1:1" x14ac:dyDescent="0.6">
      <c r="A738" s="29"/>
    </row>
    <row r="739" spans="1:1" x14ac:dyDescent="0.6">
      <c r="A739" s="29"/>
    </row>
    <row r="740" spans="1:1" x14ac:dyDescent="0.6">
      <c r="A740" s="29"/>
    </row>
    <row r="741" spans="1:1" x14ac:dyDescent="0.6">
      <c r="A741" s="29"/>
    </row>
    <row r="742" spans="1:1" x14ac:dyDescent="0.6">
      <c r="A742" s="29"/>
    </row>
    <row r="743" spans="1:1" x14ac:dyDescent="0.6">
      <c r="A743" s="29"/>
    </row>
    <row r="744" spans="1:1" x14ac:dyDescent="0.6">
      <c r="A744" s="29"/>
    </row>
    <row r="745" spans="1:1" x14ac:dyDescent="0.6">
      <c r="A745" s="29"/>
    </row>
    <row r="746" spans="1:1" x14ac:dyDescent="0.6">
      <c r="A746" s="29"/>
    </row>
    <row r="747" spans="1:1" x14ac:dyDescent="0.6">
      <c r="A747" s="29"/>
    </row>
    <row r="748" spans="1:1" x14ac:dyDescent="0.6">
      <c r="A748" s="29"/>
    </row>
    <row r="749" spans="1:1" x14ac:dyDescent="0.6">
      <c r="A749" s="29"/>
    </row>
    <row r="750" spans="1:1" x14ac:dyDescent="0.6">
      <c r="A750" s="29"/>
    </row>
    <row r="751" spans="1:1" x14ac:dyDescent="0.6">
      <c r="A751" s="29"/>
    </row>
    <row r="752" spans="1:1" x14ac:dyDescent="0.6">
      <c r="A752" s="29"/>
    </row>
    <row r="753" spans="1:1" x14ac:dyDescent="0.6">
      <c r="A753" s="29"/>
    </row>
    <row r="754" spans="1:1" x14ac:dyDescent="0.6">
      <c r="A754" s="29"/>
    </row>
    <row r="755" spans="1:1" x14ac:dyDescent="0.6">
      <c r="A755" s="29"/>
    </row>
    <row r="756" spans="1:1" x14ac:dyDescent="0.6">
      <c r="A756" s="29"/>
    </row>
    <row r="757" spans="1:1" x14ac:dyDescent="0.6">
      <c r="A757" s="29"/>
    </row>
    <row r="758" spans="1:1" x14ac:dyDescent="0.6">
      <c r="A758" s="29"/>
    </row>
    <row r="759" spans="1:1" x14ac:dyDescent="0.6">
      <c r="A759" s="29"/>
    </row>
    <row r="760" spans="1:1" x14ac:dyDescent="0.6">
      <c r="A760" s="29"/>
    </row>
    <row r="761" spans="1:1" x14ac:dyDescent="0.6">
      <c r="A761" s="29"/>
    </row>
    <row r="762" spans="1:1" x14ac:dyDescent="0.6">
      <c r="A762" s="29"/>
    </row>
    <row r="763" spans="1:1" x14ac:dyDescent="0.6">
      <c r="A763" s="29"/>
    </row>
    <row r="764" spans="1:1" x14ac:dyDescent="0.6">
      <c r="A764" s="29"/>
    </row>
    <row r="765" spans="1:1" x14ac:dyDescent="0.6">
      <c r="A765" s="29"/>
    </row>
    <row r="766" spans="1:1" x14ac:dyDescent="0.6">
      <c r="A766" s="29"/>
    </row>
    <row r="767" spans="1:1" x14ac:dyDescent="0.6">
      <c r="A767" s="29"/>
    </row>
    <row r="768" spans="1:1" x14ac:dyDescent="0.6">
      <c r="A768" s="29"/>
    </row>
    <row r="769" spans="1:1" x14ac:dyDescent="0.6">
      <c r="A769" s="29"/>
    </row>
    <row r="770" spans="1:1" x14ac:dyDescent="0.6">
      <c r="A770" s="29"/>
    </row>
    <row r="771" spans="1:1" x14ac:dyDescent="0.6">
      <c r="A771" s="29"/>
    </row>
    <row r="772" spans="1:1" x14ac:dyDescent="0.6">
      <c r="A772" s="29"/>
    </row>
    <row r="773" spans="1:1" x14ac:dyDescent="0.6">
      <c r="A773" s="29"/>
    </row>
    <row r="774" spans="1:1" x14ac:dyDescent="0.6">
      <c r="A774" s="29"/>
    </row>
    <row r="775" spans="1:1" x14ac:dyDescent="0.6">
      <c r="A775" s="29"/>
    </row>
    <row r="776" spans="1:1" x14ac:dyDescent="0.6">
      <c r="A776" s="29"/>
    </row>
    <row r="777" spans="1:1" x14ac:dyDescent="0.6">
      <c r="A777" s="29"/>
    </row>
    <row r="778" spans="1:1" x14ac:dyDescent="0.6">
      <c r="A778" s="29"/>
    </row>
    <row r="779" spans="1:1" x14ac:dyDescent="0.6">
      <c r="A779" s="29"/>
    </row>
    <row r="780" spans="1:1" x14ac:dyDescent="0.6">
      <c r="A780" s="29"/>
    </row>
    <row r="781" spans="1:1" x14ac:dyDescent="0.6">
      <c r="A781" s="29"/>
    </row>
    <row r="782" spans="1:1" x14ac:dyDescent="0.6">
      <c r="A782" s="29"/>
    </row>
    <row r="783" spans="1:1" x14ac:dyDescent="0.6">
      <c r="A783" s="29"/>
    </row>
    <row r="784" spans="1:1" x14ac:dyDescent="0.6">
      <c r="A784" s="29"/>
    </row>
    <row r="785" spans="1:1" x14ac:dyDescent="0.6">
      <c r="A785" s="29"/>
    </row>
    <row r="786" spans="1:1" x14ac:dyDescent="0.6">
      <c r="A786" s="29"/>
    </row>
    <row r="787" spans="1:1" x14ac:dyDescent="0.6">
      <c r="A787" s="29"/>
    </row>
    <row r="788" spans="1:1" x14ac:dyDescent="0.6">
      <c r="A788" s="29"/>
    </row>
    <row r="789" spans="1:1" x14ac:dyDescent="0.6">
      <c r="A789" s="29"/>
    </row>
    <row r="790" spans="1:1" x14ac:dyDescent="0.6">
      <c r="A790" s="29"/>
    </row>
    <row r="791" spans="1:1" x14ac:dyDescent="0.6">
      <c r="A791" s="29"/>
    </row>
    <row r="792" spans="1:1" x14ac:dyDescent="0.6">
      <c r="A792" s="29"/>
    </row>
    <row r="793" spans="1:1" x14ac:dyDescent="0.6">
      <c r="A793" s="29"/>
    </row>
    <row r="794" spans="1:1" x14ac:dyDescent="0.6">
      <c r="A794" s="29"/>
    </row>
    <row r="795" spans="1:1" x14ac:dyDescent="0.6">
      <c r="A795" s="29"/>
    </row>
    <row r="796" spans="1:1" x14ac:dyDescent="0.6">
      <c r="A796" s="29"/>
    </row>
    <row r="797" spans="1:1" x14ac:dyDescent="0.6">
      <c r="A797" s="29"/>
    </row>
    <row r="798" spans="1:1" x14ac:dyDescent="0.6">
      <c r="A798" s="29"/>
    </row>
    <row r="799" spans="1:1" x14ac:dyDescent="0.6">
      <c r="A799" s="29"/>
    </row>
    <row r="800" spans="1:1" x14ac:dyDescent="0.6">
      <c r="A800" s="29"/>
    </row>
    <row r="801" spans="1:1" x14ac:dyDescent="0.6">
      <c r="A801" s="29"/>
    </row>
    <row r="802" spans="1:1" x14ac:dyDescent="0.6">
      <c r="A802" s="29"/>
    </row>
    <row r="803" spans="1:1" x14ac:dyDescent="0.6">
      <c r="A803" s="29"/>
    </row>
    <row r="804" spans="1:1" x14ac:dyDescent="0.6">
      <c r="A804" s="29"/>
    </row>
    <row r="805" spans="1:1" x14ac:dyDescent="0.6">
      <c r="A805" s="29"/>
    </row>
    <row r="806" spans="1:1" x14ac:dyDescent="0.6">
      <c r="A806" s="29"/>
    </row>
    <row r="807" spans="1:1" x14ac:dyDescent="0.6">
      <c r="A807" s="29"/>
    </row>
    <row r="808" spans="1:1" x14ac:dyDescent="0.6">
      <c r="A808" s="29"/>
    </row>
    <row r="809" spans="1:1" x14ac:dyDescent="0.6">
      <c r="A809" s="29"/>
    </row>
    <row r="810" spans="1:1" x14ac:dyDescent="0.6">
      <c r="A810" s="29"/>
    </row>
    <row r="811" spans="1:1" x14ac:dyDescent="0.6">
      <c r="A811" s="29"/>
    </row>
    <row r="812" spans="1:1" x14ac:dyDescent="0.6">
      <c r="A812" s="29"/>
    </row>
    <row r="813" spans="1:1" x14ac:dyDescent="0.6">
      <c r="A813" s="29"/>
    </row>
    <row r="814" spans="1:1" x14ac:dyDescent="0.6">
      <c r="A814" s="29"/>
    </row>
    <row r="815" spans="1:1" x14ac:dyDescent="0.6">
      <c r="A815" s="29"/>
    </row>
    <row r="816" spans="1:1" x14ac:dyDescent="0.6">
      <c r="A816" s="29"/>
    </row>
    <row r="817" spans="1:1" x14ac:dyDescent="0.6">
      <c r="A817" s="29"/>
    </row>
    <row r="818" spans="1:1" x14ac:dyDescent="0.6">
      <c r="A818" s="29"/>
    </row>
    <row r="819" spans="1:1" x14ac:dyDescent="0.6">
      <c r="A819" s="29"/>
    </row>
    <row r="820" spans="1:1" x14ac:dyDescent="0.6">
      <c r="A820" s="29"/>
    </row>
    <row r="821" spans="1:1" x14ac:dyDescent="0.6">
      <c r="A821" s="29"/>
    </row>
    <row r="822" spans="1:1" x14ac:dyDescent="0.6">
      <c r="A822" s="29"/>
    </row>
    <row r="823" spans="1:1" x14ac:dyDescent="0.6">
      <c r="A823" s="29"/>
    </row>
    <row r="824" spans="1:1" x14ac:dyDescent="0.6">
      <c r="A824" s="29"/>
    </row>
    <row r="825" spans="1:1" x14ac:dyDescent="0.6">
      <c r="A825" s="29"/>
    </row>
    <row r="826" spans="1:1" x14ac:dyDescent="0.6">
      <c r="A826" s="29"/>
    </row>
    <row r="827" spans="1:1" x14ac:dyDescent="0.6">
      <c r="A827" s="29"/>
    </row>
    <row r="828" spans="1:1" x14ac:dyDescent="0.6">
      <c r="A828" s="29"/>
    </row>
    <row r="829" spans="1:1" x14ac:dyDescent="0.6">
      <c r="A829" s="29"/>
    </row>
    <row r="830" spans="1:1" x14ac:dyDescent="0.6">
      <c r="A830" s="29"/>
    </row>
    <row r="831" spans="1:1" x14ac:dyDescent="0.6">
      <c r="A831" s="29"/>
    </row>
    <row r="832" spans="1:1" x14ac:dyDescent="0.6">
      <c r="A832" s="29"/>
    </row>
    <row r="833" spans="1:1" x14ac:dyDescent="0.6">
      <c r="A833" s="29"/>
    </row>
    <row r="834" spans="1:1" x14ac:dyDescent="0.6">
      <c r="A834" s="29"/>
    </row>
    <row r="835" spans="1:1" x14ac:dyDescent="0.6">
      <c r="A835" s="29"/>
    </row>
    <row r="836" spans="1:1" x14ac:dyDescent="0.6">
      <c r="A836" s="29"/>
    </row>
    <row r="837" spans="1:1" x14ac:dyDescent="0.6">
      <c r="A837" s="29"/>
    </row>
    <row r="838" spans="1:1" x14ac:dyDescent="0.6">
      <c r="A838" s="29"/>
    </row>
    <row r="839" spans="1:1" x14ac:dyDescent="0.6">
      <c r="A839" s="29"/>
    </row>
    <row r="840" spans="1:1" x14ac:dyDescent="0.6">
      <c r="A840" s="29"/>
    </row>
    <row r="841" spans="1:1" x14ac:dyDescent="0.6">
      <c r="A841" s="29"/>
    </row>
    <row r="842" spans="1:1" x14ac:dyDescent="0.6">
      <c r="A842" s="29"/>
    </row>
    <row r="843" spans="1:1" x14ac:dyDescent="0.6">
      <c r="A843" s="29"/>
    </row>
    <row r="844" spans="1:1" x14ac:dyDescent="0.6">
      <c r="A844" s="29"/>
    </row>
    <row r="845" spans="1:1" x14ac:dyDescent="0.6">
      <c r="A845" s="29"/>
    </row>
    <row r="846" spans="1:1" x14ac:dyDescent="0.6">
      <c r="A846" s="29"/>
    </row>
    <row r="847" spans="1:1" x14ac:dyDescent="0.6">
      <c r="A847" s="29"/>
    </row>
    <row r="848" spans="1:1" x14ac:dyDescent="0.6">
      <c r="A848" s="29"/>
    </row>
    <row r="849" spans="1:1" x14ac:dyDescent="0.6">
      <c r="A849" s="29"/>
    </row>
    <row r="850" spans="1:1" x14ac:dyDescent="0.6">
      <c r="A850" s="29"/>
    </row>
    <row r="851" spans="1:1" x14ac:dyDescent="0.6">
      <c r="A851" s="29"/>
    </row>
    <row r="852" spans="1:1" x14ac:dyDescent="0.6">
      <c r="A852" s="29"/>
    </row>
    <row r="853" spans="1:1" x14ac:dyDescent="0.6">
      <c r="A853" s="29"/>
    </row>
    <row r="854" spans="1:1" x14ac:dyDescent="0.6">
      <c r="A854" s="29"/>
    </row>
    <row r="855" spans="1:1" x14ac:dyDescent="0.6">
      <c r="A855" s="29"/>
    </row>
    <row r="856" spans="1:1" x14ac:dyDescent="0.6">
      <c r="A856" s="29"/>
    </row>
    <row r="857" spans="1:1" x14ac:dyDescent="0.6">
      <c r="A857" s="29"/>
    </row>
    <row r="858" spans="1:1" x14ac:dyDescent="0.6">
      <c r="A858" s="29"/>
    </row>
    <row r="859" spans="1:1" x14ac:dyDescent="0.6">
      <c r="A859" s="29"/>
    </row>
    <row r="860" spans="1:1" x14ac:dyDescent="0.6">
      <c r="A860" s="29"/>
    </row>
    <row r="861" spans="1:1" x14ac:dyDescent="0.6">
      <c r="A861" s="29"/>
    </row>
    <row r="862" spans="1:1" x14ac:dyDescent="0.6">
      <c r="A862" s="29"/>
    </row>
    <row r="863" spans="1:1" x14ac:dyDescent="0.6">
      <c r="A863" s="29"/>
    </row>
    <row r="864" spans="1:1" x14ac:dyDescent="0.6">
      <c r="A864" s="29"/>
    </row>
    <row r="865" spans="1:1" x14ac:dyDescent="0.6">
      <c r="A865" s="29"/>
    </row>
    <row r="866" spans="1:1" x14ac:dyDescent="0.6">
      <c r="A866" s="29"/>
    </row>
    <row r="867" spans="1:1" x14ac:dyDescent="0.6">
      <c r="A867" s="29"/>
    </row>
    <row r="868" spans="1:1" x14ac:dyDescent="0.6">
      <c r="A868" s="29"/>
    </row>
    <row r="869" spans="1:1" x14ac:dyDescent="0.6">
      <c r="A869" s="29"/>
    </row>
    <row r="870" spans="1:1" x14ac:dyDescent="0.6">
      <c r="A870" s="29"/>
    </row>
    <row r="871" spans="1:1" x14ac:dyDescent="0.6">
      <c r="A871" s="29"/>
    </row>
    <row r="872" spans="1:1" x14ac:dyDescent="0.6">
      <c r="A872" s="29"/>
    </row>
    <row r="873" spans="1:1" x14ac:dyDescent="0.6">
      <c r="A873" s="29"/>
    </row>
    <row r="874" spans="1:1" x14ac:dyDescent="0.6">
      <c r="A874" s="29"/>
    </row>
    <row r="875" spans="1:1" x14ac:dyDescent="0.6">
      <c r="A875" s="29"/>
    </row>
    <row r="876" spans="1:1" x14ac:dyDescent="0.6">
      <c r="A876" s="29"/>
    </row>
    <row r="877" spans="1:1" x14ac:dyDescent="0.6">
      <c r="A877" s="29"/>
    </row>
    <row r="878" spans="1:1" x14ac:dyDescent="0.6">
      <c r="A878" s="29"/>
    </row>
    <row r="879" spans="1:1" x14ac:dyDescent="0.6">
      <c r="A879" s="29"/>
    </row>
    <row r="880" spans="1:1" x14ac:dyDescent="0.6">
      <c r="A880" s="29"/>
    </row>
    <row r="881" spans="1:1" x14ac:dyDescent="0.6">
      <c r="A881" s="29"/>
    </row>
    <row r="882" spans="1:1" x14ac:dyDescent="0.6">
      <c r="A882" s="29"/>
    </row>
    <row r="883" spans="1:1" x14ac:dyDescent="0.6">
      <c r="A883" s="29"/>
    </row>
    <row r="884" spans="1:1" x14ac:dyDescent="0.6">
      <c r="A884" s="29"/>
    </row>
    <row r="885" spans="1:1" x14ac:dyDescent="0.6">
      <c r="A885" s="29"/>
    </row>
    <row r="886" spans="1:1" x14ac:dyDescent="0.6">
      <c r="A886" s="29"/>
    </row>
    <row r="887" spans="1:1" x14ac:dyDescent="0.6">
      <c r="A887" s="29"/>
    </row>
    <row r="888" spans="1:1" x14ac:dyDescent="0.6">
      <c r="A888" s="29"/>
    </row>
    <row r="889" spans="1:1" x14ac:dyDescent="0.6">
      <c r="A889" s="29"/>
    </row>
    <row r="890" spans="1:1" x14ac:dyDescent="0.6">
      <c r="A890" s="29"/>
    </row>
    <row r="891" spans="1:1" x14ac:dyDescent="0.6">
      <c r="A891" s="29"/>
    </row>
    <row r="892" spans="1:1" x14ac:dyDescent="0.6">
      <c r="A892" s="29"/>
    </row>
    <row r="893" spans="1:1" x14ac:dyDescent="0.6">
      <c r="A893" s="29"/>
    </row>
    <row r="894" spans="1:1" x14ac:dyDescent="0.6">
      <c r="A894" s="29"/>
    </row>
    <row r="895" spans="1:1" x14ac:dyDescent="0.6">
      <c r="A895" s="29"/>
    </row>
    <row r="896" spans="1:1" x14ac:dyDescent="0.6">
      <c r="A896" s="29"/>
    </row>
    <row r="897" spans="1:1" x14ac:dyDescent="0.6">
      <c r="A897" s="29"/>
    </row>
    <row r="898" spans="1:1" x14ac:dyDescent="0.6">
      <c r="A898" s="29"/>
    </row>
    <row r="899" spans="1:1" x14ac:dyDescent="0.6">
      <c r="A899" s="29"/>
    </row>
    <row r="900" spans="1:1" x14ac:dyDescent="0.6">
      <c r="A900" s="29"/>
    </row>
    <row r="901" spans="1:1" x14ac:dyDescent="0.6">
      <c r="A901" s="29"/>
    </row>
    <row r="902" spans="1:1" x14ac:dyDescent="0.6">
      <c r="A902" s="29"/>
    </row>
    <row r="903" spans="1:1" x14ac:dyDescent="0.6">
      <c r="A903" s="29"/>
    </row>
    <row r="904" spans="1:1" x14ac:dyDescent="0.6">
      <c r="A904" s="29"/>
    </row>
    <row r="905" spans="1:1" x14ac:dyDescent="0.6">
      <c r="A905" s="29"/>
    </row>
    <row r="906" spans="1:1" x14ac:dyDescent="0.6">
      <c r="A906" s="29"/>
    </row>
    <row r="907" spans="1:1" x14ac:dyDescent="0.6">
      <c r="A907" s="29"/>
    </row>
    <row r="908" spans="1:1" x14ac:dyDescent="0.6">
      <c r="A908" s="29"/>
    </row>
    <row r="909" spans="1:1" x14ac:dyDescent="0.6">
      <c r="A909" s="29"/>
    </row>
    <row r="910" spans="1:1" x14ac:dyDescent="0.6">
      <c r="A910" s="29"/>
    </row>
    <row r="911" spans="1:1" x14ac:dyDescent="0.6">
      <c r="A911" s="29"/>
    </row>
    <row r="912" spans="1:1" x14ac:dyDescent="0.6">
      <c r="A912" s="29"/>
    </row>
    <row r="913" spans="1:1" x14ac:dyDescent="0.6">
      <c r="A913" s="29"/>
    </row>
    <row r="914" spans="1:1" x14ac:dyDescent="0.6">
      <c r="A914" s="29"/>
    </row>
    <row r="915" spans="1:1" x14ac:dyDescent="0.6">
      <c r="A915" s="29"/>
    </row>
    <row r="916" spans="1:1" x14ac:dyDescent="0.6">
      <c r="A916" s="29"/>
    </row>
    <row r="917" spans="1:1" x14ac:dyDescent="0.6">
      <c r="A917" s="29"/>
    </row>
    <row r="918" spans="1:1" x14ac:dyDescent="0.6">
      <c r="A918" s="29"/>
    </row>
    <row r="919" spans="1:1" x14ac:dyDescent="0.6">
      <c r="A919" s="29"/>
    </row>
    <row r="920" spans="1:1" x14ac:dyDescent="0.6">
      <c r="A920" s="29"/>
    </row>
    <row r="921" spans="1:1" x14ac:dyDescent="0.6">
      <c r="A921" s="29"/>
    </row>
    <row r="922" spans="1:1" x14ac:dyDescent="0.6">
      <c r="A922" s="29"/>
    </row>
    <row r="923" spans="1:1" x14ac:dyDescent="0.6">
      <c r="A923" s="29"/>
    </row>
    <row r="924" spans="1:1" x14ac:dyDescent="0.6">
      <c r="A924" s="29"/>
    </row>
    <row r="925" spans="1:1" x14ac:dyDescent="0.6">
      <c r="A925" s="29"/>
    </row>
    <row r="926" spans="1:1" x14ac:dyDescent="0.6">
      <c r="A926" s="29"/>
    </row>
    <row r="927" spans="1:1" x14ac:dyDescent="0.6">
      <c r="A927" s="29"/>
    </row>
    <row r="928" spans="1:1" x14ac:dyDescent="0.6">
      <c r="A928" s="29"/>
    </row>
    <row r="929" spans="1:1" x14ac:dyDescent="0.6">
      <c r="A929" s="29"/>
    </row>
    <row r="930" spans="1:1" x14ac:dyDescent="0.6">
      <c r="A930" s="29"/>
    </row>
    <row r="931" spans="1:1" x14ac:dyDescent="0.6">
      <c r="A931" s="29"/>
    </row>
    <row r="932" spans="1:1" x14ac:dyDescent="0.6">
      <c r="A932" s="29"/>
    </row>
    <row r="933" spans="1:1" x14ac:dyDescent="0.6">
      <c r="A933" s="29"/>
    </row>
    <row r="934" spans="1:1" x14ac:dyDescent="0.6">
      <c r="A934" s="29"/>
    </row>
    <row r="935" spans="1:1" x14ac:dyDescent="0.6">
      <c r="A935" s="29"/>
    </row>
    <row r="936" spans="1:1" x14ac:dyDescent="0.6">
      <c r="A936" s="29"/>
    </row>
    <row r="937" spans="1:1" x14ac:dyDescent="0.6">
      <c r="A937" s="29"/>
    </row>
    <row r="938" spans="1:1" x14ac:dyDescent="0.6">
      <c r="A938" s="29"/>
    </row>
    <row r="939" spans="1:1" x14ac:dyDescent="0.6">
      <c r="A939" s="29"/>
    </row>
    <row r="940" spans="1:1" x14ac:dyDescent="0.6">
      <c r="A940" s="29"/>
    </row>
    <row r="941" spans="1:1" x14ac:dyDescent="0.6">
      <c r="A941" s="29"/>
    </row>
    <row r="942" spans="1:1" x14ac:dyDescent="0.6">
      <c r="A942" s="29"/>
    </row>
    <row r="943" spans="1:1" x14ac:dyDescent="0.6">
      <c r="A943" s="29"/>
    </row>
    <row r="944" spans="1:1" x14ac:dyDescent="0.6">
      <c r="A944" s="29"/>
    </row>
    <row r="945" spans="1:1" x14ac:dyDescent="0.6">
      <c r="A945" s="29"/>
    </row>
    <row r="946" spans="1:1" x14ac:dyDescent="0.6">
      <c r="A946" s="29"/>
    </row>
    <row r="947" spans="1:1" x14ac:dyDescent="0.6">
      <c r="A947" s="29"/>
    </row>
    <row r="948" spans="1:1" x14ac:dyDescent="0.6">
      <c r="A948" s="29"/>
    </row>
    <row r="949" spans="1:1" x14ac:dyDescent="0.6">
      <c r="A949" s="29"/>
    </row>
    <row r="950" spans="1:1" x14ac:dyDescent="0.6">
      <c r="A950" s="29"/>
    </row>
    <row r="951" spans="1:1" x14ac:dyDescent="0.6">
      <c r="A951" s="29"/>
    </row>
    <row r="952" spans="1:1" x14ac:dyDescent="0.6">
      <c r="A952" s="29"/>
    </row>
    <row r="953" spans="1:1" x14ac:dyDescent="0.6">
      <c r="A953" s="29"/>
    </row>
    <row r="954" spans="1:1" x14ac:dyDescent="0.6">
      <c r="A954" s="29"/>
    </row>
    <row r="955" spans="1:1" x14ac:dyDescent="0.6">
      <c r="A955" s="29"/>
    </row>
    <row r="956" spans="1:1" x14ac:dyDescent="0.6">
      <c r="A956" s="29"/>
    </row>
    <row r="957" spans="1:1" x14ac:dyDescent="0.6">
      <c r="A957" s="29"/>
    </row>
    <row r="958" spans="1:1" x14ac:dyDescent="0.6">
      <c r="A958" s="29"/>
    </row>
    <row r="959" spans="1:1" x14ac:dyDescent="0.6">
      <c r="A959" s="29"/>
    </row>
    <row r="960" spans="1:1" x14ac:dyDescent="0.6">
      <c r="A960" s="29"/>
    </row>
    <row r="961" spans="1:1" x14ac:dyDescent="0.6">
      <c r="A961" s="29"/>
    </row>
    <row r="962" spans="1:1" x14ac:dyDescent="0.6">
      <c r="A962" s="29"/>
    </row>
    <row r="963" spans="1:1" x14ac:dyDescent="0.6">
      <c r="A963" s="29"/>
    </row>
    <row r="964" spans="1:1" x14ac:dyDescent="0.6">
      <c r="A964" s="29"/>
    </row>
    <row r="965" spans="1:1" x14ac:dyDescent="0.6">
      <c r="A965" s="29"/>
    </row>
    <row r="966" spans="1:1" x14ac:dyDescent="0.6">
      <c r="A966" s="29"/>
    </row>
    <row r="967" spans="1:1" x14ac:dyDescent="0.6">
      <c r="A967" s="29"/>
    </row>
    <row r="968" spans="1:1" x14ac:dyDescent="0.6">
      <c r="A968" s="29"/>
    </row>
    <row r="969" spans="1:1" x14ac:dyDescent="0.6">
      <c r="A969" s="29"/>
    </row>
    <row r="970" spans="1:1" x14ac:dyDescent="0.6">
      <c r="A970" s="29"/>
    </row>
    <row r="971" spans="1:1" x14ac:dyDescent="0.6">
      <c r="A971" s="29"/>
    </row>
    <row r="972" spans="1:1" x14ac:dyDescent="0.6">
      <c r="A972" s="29"/>
    </row>
    <row r="973" spans="1:1" x14ac:dyDescent="0.6">
      <c r="A973" s="29"/>
    </row>
    <row r="974" spans="1:1" x14ac:dyDescent="0.6">
      <c r="A974" s="29"/>
    </row>
    <row r="975" spans="1:1" x14ac:dyDescent="0.6">
      <c r="A975" s="29"/>
    </row>
    <row r="976" spans="1:1" x14ac:dyDescent="0.6">
      <c r="A976" s="29"/>
    </row>
    <row r="977" spans="1:1" x14ac:dyDescent="0.6">
      <c r="A977" s="29"/>
    </row>
    <row r="978" spans="1:1" x14ac:dyDescent="0.6">
      <c r="A978" s="29"/>
    </row>
    <row r="979" spans="1:1" x14ac:dyDescent="0.6">
      <c r="A979" s="29"/>
    </row>
    <row r="980" spans="1:1" x14ac:dyDescent="0.6">
      <c r="A980" s="29"/>
    </row>
    <row r="981" spans="1:1" x14ac:dyDescent="0.6">
      <c r="A981" s="29"/>
    </row>
    <row r="982" spans="1:1" x14ac:dyDescent="0.6">
      <c r="A982" s="29"/>
    </row>
    <row r="983" spans="1:1" x14ac:dyDescent="0.6">
      <c r="A983" s="29"/>
    </row>
    <row r="984" spans="1:1" x14ac:dyDescent="0.6">
      <c r="A984" s="29"/>
    </row>
    <row r="985" spans="1:1" x14ac:dyDescent="0.6">
      <c r="A985" s="29"/>
    </row>
    <row r="986" spans="1:1" x14ac:dyDescent="0.6">
      <c r="A986" s="29"/>
    </row>
    <row r="987" spans="1:1" x14ac:dyDescent="0.6">
      <c r="A987" s="29"/>
    </row>
    <row r="988" spans="1:1" x14ac:dyDescent="0.6">
      <c r="A988" s="29"/>
    </row>
    <row r="989" spans="1:1" x14ac:dyDescent="0.6">
      <c r="A989" s="29"/>
    </row>
    <row r="990" spans="1:1" x14ac:dyDescent="0.6">
      <c r="A990" s="29"/>
    </row>
    <row r="991" spans="1:1" x14ac:dyDescent="0.6">
      <c r="A991" s="29"/>
    </row>
    <row r="992" spans="1:1" x14ac:dyDescent="0.6">
      <c r="A992" s="29"/>
    </row>
    <row r="993" spans="1:1" x14ac:dyDescent="0.6">
      <c r="A993" s="29"/>
    </row>
    <row r="994" spans="1:1" x14ac:dyDescent="0.6">
      <c r="A994" s="29"/>
    </row>
    <row r="995" spans="1:1" x14ac:dyDescent="0.6">
      <c r="A995" s="29"/>
    </row>
    <row r="996" spans="1:1" x14ac:dyDescent="0.6">
      <c r="A996" s="29"/>
    </row>
    <row r="997" spans="1:1" x14ac:dyDescent="0.6">
      <c r="A997" s="29"/>
    </row>
    <row r="998" spans="1:1" x14ac:dyDescent="0.6">
      <c r="A998" s="29"/>
    </row>
    <row r="999" spans="1:1" x14ac:dyDescent="0.6">
      <c r="A999" s="29"/>
    </row>
    <row r="1000" spans="1:1" x14ac:dyDescent="0.6">
      <c r="A1000" s="29"/>
    </row>
    <row r="1001" spans="1:1" x14ac:dyDescent="0.6">
      <c r="A1001" s="29"/>
    </row>
    <row r="1002" spans="1:1" x14ac:dyDescent="0.6">
      <c r="A1002" s="29"/>
    </row>
    <row r="1003" spans="1:1" x14ac:dyDescent="0.6">
      <c r="A1003" s="29"/>
    </row>
    <row r="1004" spans="1:1" x14ac:dyDescent="0.6">
      <c r="A1004" s="29"/>
    </row>
    <row r="1005" spans="1:1" x14ac:dyDescent="0.6">
      <c r="A1005" s="29"/>
    </row>
    <row r="1006" spans="1:1" x14ac:dyDescent="0.6">
      <c r="A1006" s="29"/>
    </row>
    <row r="1007" spans="1:1" x14ac:dyDescent="0.6">
      <c r="A1007" s="29"/>
    </row>
    <row r="1008" spans="1:1" x14ac:dyDescent="0.6">
      <c r="A1008" s="29"/>
    </row>
    <row r="1009" spans="1:1" x14ac:dyDescent="0.6">
      <c r="A1009" s="29"/>
    </row>
    <row r="1010" spans="1:1" x14ac:dyDescent="0.6">
      <c r="A1010" s="29"/>
    </row>
    <row r="1011" spans="1:1" x14ac:dyDescent="0.6">
      <c r="A1011" s="29"/>
    </row>
    <row r="1012" spans="1:1" x14ac:dyDescent="0.6">
      <c r="A1012" s="29"/>
    </row>
    <row r="1013" spans="1:1" x14ac:dyDescent="0.6">
      <c r="A1013" s="29"/>
    </row>
    <row r="1014" spans="1:1" x14ac:dyDescent="0.6">
      <c r="A1014" s="29"/>
    </row>
    <row r="1015" spans="1:1" x14ac:dyDescent="0.6">
      <c r="A1015" s="29"/>
    </row>
    <row r="1016" spans="1:1" x14ac:dyDescent="0.6">
      <c r="A1016" s="29"/>
    </row>
    <row r="1017" spans="1:1" x14ac:dyDescent="0.6">
      <c r="A1017" s="29"/>
    </row>
    <row r="1018" spans="1:1" x14ac:dyDescent="0.6">
      <c r="A1018" s="29"/>
    </row>
    <row r="1019" spans="1:1" x14ac:dyDescent="0.6">
      <c r="A1019" s="29"/>
    </row>
    <row r="1020" spans="1:1" x14ac:dyDescent="0.6">
      <c r="A1020" s="29"/>
    </row>
    <row r="1021" spans="1:1" x14ac:dyDescent="0.6">
      <c r="A1021" s="29"/>
    </row>
    <row r="1022" spans="1:1" x14ac:dyDescent="0.6">
      <c r="A1022" s="29"/>
    </row>
    <row r="1023" spans="1:1" x14ac:dyDescent="0.6">
      <c r="A1023" s="29"/>
    </row>
    <row r="1024" spans="1:1" x14ac:dyDescent="0.6">
      <c r="A1024" s="29"/>
    </row>
    <row r="1025" spans="1:1" x14ac:dyDescent="0.6">
      <c r="A1025" s="29"/>
    </row>
    <row r="1026" spans="1:1" x14ac:dyDescent="0.6">
      <c r="A1026" s="29"/>
    </row>
    <row r="1027" spans="1:1" x14ac:dyDescent="0.6">
      <c r="A1027" s="29"/>
    </row>
    <row r="1028" spans="1:1" x14ac:dyDescent="0.6">
      <c r="A1028" s="29"/>
    </row>
    <row r="1029" spans="1:1" x14ac:dyDescent="0.6">
      <c r="A1029" s="29"/>
    </row>
    <row r="1030" spans="1:1" x14ac:dyDescent="0.6">
      <c r="A1030" s="29"/>
    </row>
    <row r="1031" spans="1:1" x14ac:dyDescent="0.6">
      <c r="A1031" s="29"/>
    </row>
    <row r="1032" spans="1:1" x14ac:dyDescent="0.6">
      <c r="A1032" s="29"/>
    </row>
    <row r="1033" spans="1:1" x14ac:dyDescent="0.6">
      <c r="A1033" s="29"/>
    </row>
    <row r="1034" spans="1:1" x14ac:dyDescent="0.6">
      <c r="A1034" s="29"/>
    </row>
    <row r="1035" spans="1:1" x14ac:dyDescent="0.6">
      <c r="A1035" s="29"/>
    </row>
    <row r="1036" spans="1:1" x14ac:dyDescent="0.6">
      <c r="A1036" s="29"/>
    </row>
    <row r="1037" spans="1:1" x14ac:dyDescent="0.6">
      <c r="A1037" s="29"/>
    </row>
    <row r="1038" spans="1:1" x14ac:dyDescent="0.6">
      <c r="A1038" s="29"/>
    </row>
    <row r="1039" spans="1:1" x14ac:dyDescent="0.6">
      <c r="A1039" s="29"/>
    </row>
    <row r="1040" spans="1:1" x14ac:dyDescent="0.6">
      <c r="A1040" s="29"/>
    </row>
    <row r="1041" spans="1:1" x14ac:dyDescent="0.6">
      <c r="A1041" s="29"/>
    </row>
    <row r="1042" spans="1:1" x14ac:dyDescent="0.6">
      <c r="A1042" s="29"/>
    </row>
    <row r="1043" spans="1:1" x14ac:dyDescent="0.6">
      <c r="A1043" s="29"/>
    </row>
    <row r="1044" spans="1:1" x14ac:dyDescent="0.6">
      <c r="A1044" s="29"/>
    </row>
    <row r="1045" spans="1:1" x14ac:dyDescent="0.6">
      <c r="A1045" s="29"/>
    </row>
    <row r="1046" spans="1:1" x14ac:dyDescent="0.6">
      <c r="A1046" s="29"/>
    </row>
    <row r="1047" spans="1:1" x14ac:dyDescent="0.6">
      <c r="A1047" s="29"/>
    </row>
    <row r="1048" spans="1:1" x14ac:dyDescent="0.6">
      <c r="A1048" s="29"/>
    </row>
    <row r="1049" spans="1:1" x14ac:dyDescent="0.6">
      <c r="A1049" s="29"/>
    </row>
    <row r="1050" spans="1:1" x14ac:dyDescent="0.6">
      <c r="A1050" s="29"/>
    </row>
    <row r="1051" spans="1:1" x14ac:dyDescent="0.6">
      <c r="A1051" s="29"/>
    </row>
    <row r="1052" spans="1:1" x14ac:dyDescent="0.6">
      <c r="A1052" s="29"/>
    </row>
    <row r="1053" spans="1:1" x14ac:dyDescent="0.6">
      <c r="A1053" s="29"/>
    </row>
    <row r="1054" spans="1:1" x14ac:dyDescent="0.6">
      <c r="A1054" s="29"/>
    </row>
    <row r="1055" spans="1:1" x14ac:dyDescent="0.6">
      <c r="A1055" s="29"/>
    </row>
    <row r="1056" spans="1:1" x14ac:dyDescent="0.6">
      <c r="A1056" s="29"/>
    </row>
    <row r="1057" spans="1:1" x14ac:dyDescent="0.6">
      <c r="A1057" s="29"/>
    </row>
    <row r="1058" spans="1:1" x14ac:dyDescent="0.6">
      <c r="A1058" s="29"/>
    </row>
    <row r="1059" spans="1:1" x14ac:dyDescent="0.6">
      <c r="A1059" s="29"/>
    </row>
    <row r="1060" spans="1:1" x14ac:dyDescent="0.6">
      <c r="A1060" s="29"/>
    </row>
    <row r="1061" spans="1:1" x14ac:dyDescent="0.6">
      <c r="A1061" s="29"/>
    </row>
    <row r="1062" spans="1:1" x14ac:dyDescent="0.6">
      <c r="A1062" s="29"/>
    </row>
    <row r="1063" spans="1:1" x14ac:dyDescent="0.6">
      <c r="A1063" s="29"/>
    </row>
    <row r="1064" spans="1:1" x14ac:dyDescent="0.6">
      <c r="A1064" s="29"/>
    </row>
    <row r="1065" spans="1:1" x14ac:dyDescent="0.6">
      <c r="A1065" s="29"/>
    </row>
    <row r="1066" spans="1:1" x14ac:dyDescent="0.6">
      <c r="A1066" s="29"/>
    </row>
    <row r="1067" spans="1:1" x14ac:dyDescent="0.6">
      <c r="A1067" s="29"/>
    </row>
    <row r="1068" spans="1:1" x14ac:dyDescent="0.6">
      <c r="A1068" s="29"/>
    </row>
    <row r="1069" spans="1:1" x14ac:dyDescent="0.6">
      <c r="A1069" s="29"/>
    </row>
    <row r="1070" spans="1:1" x14ac:dyDescent="0.6">
      <c r="A1070" s="29"/>
    </row>
    <row r="1071" spans="1:1" x14ac:dyDescent="0.6">
      <c r="A1071" s="29"/>
    </row>
    <row r="1072" spans="1:1" x14ac:dyDescent="0.6">
      <c r="A1072" s="29"/>
    </row>
    <row r="1073" spans="1:1" x14ac:dyDescent="0.6">
      <c r="A1073" s="29"/>
    </row>
    <row r="1074" spans="1:1" x14ac:dyDescent="0.6">
      <c r="A1074" s="29"/>
    </row>
    <row r="1075" spans="1:1" x14ac:dyDescent="0.6">
      <c r="A1075" s="29"/>
    </row>
    <row r="1076" spans="1:1" x14ac:dyDescent="0.6">
      <c r="A1076" s="29"/>
    </row>
    <row r="1077" spans="1:1" x14ac:dyDescent="0.6">
      <c r="A1077" s="29"/>
    </row>
    <row r="1078" spans="1:1" x14ac:dyDescent="0.6">
      <c r="A1078" s="29"/>
    </row>
    <row r="1079" spans="1:1" x14ac:dyDescent="0.6">
      <c r="A1079" s="29"/>
    </row>
    <row r="1080" spans="1:1" x14ac:dyDescent="0.6">
      <c r="A1080" s="29"/>
    </row>
    <row r="1081" spans="1:1" x14ac:dyDescent="0.6">
      <c r="A1081" s="29"/>
    </row>
    <row r="1082" spans="1:1" x14ac:dyDescent="0.6">
      <c r="A1082" s="29"/>
    </row>
    <row r="1083" spans="1:1" x14ac:dyDescent="0.6">
      <c r="A1083" s="29"/>
    </row>
    <row r="1084" spans="1:1" x14ac:dyDescent="0.6">
      <c r="A1084" s="29"/>
    </row>
    <row r="1085" spans="1:1" x14ac:dyDescent="0.6">
      <c r="A1085" s="29"/>
    </row>
    <row r="1086" spans="1:1" x14ac:dyDescent="0.6">
      <c r="A1086" s="29"/>
    </row>
    <row r="1087" spans="1:1" x14ac:dyDescent="0.6">
      <c r="A1087" s="29"/>
    </row>
    <row r="1088" spans="1:1" x14ac:dyDescent="0.6">
      <c r="A1088" s="29"/>
    </row>
    <row r="1089" spans="1:1" x14ac:dyDescent="0.6">
      <c r="A1089" s="29"/>
    </row>
    <row r="1090" spans="1:1" x14ac:dyDescent="0.6">
      <c r="A1090" s="29"/>
    </row>
    <row r="1091" spans="1:1" x14ac:dyDescent="0.6">
      <c r="A1091" s="29"/>
    </row>
    <row r="1092" spans="1:1" x14ac:dyDescent="0.6">
      <c r="A1092" s="29"/>
    </row>
    <row r="1093" spans="1:1" x14ac:dyDescent="0.6">
      <c r="A1093" s="29"/>
    </row>
    <row r="1094" spans="1:1" x14ac:dyDescent="0.6">
      <c r="A1094" s="29"/>
    </row>
    <row r="1095" spans="1:1" x14ac:dyDescent="0.6">
      <c r="A1095" s="29"/>
    </row>
    <row r="1096" spans="1:1" x14ac:dyDescent="0.6">
      <c r="A1096" s="29"/>
    </row>
    <row r="1097" spans="1:1" x14ac:dyDescent="0.6">
      <c r="A1097" s="29"/>
    </row>
    <row r="1098" spans="1:1" x14ac:dyDescent="0.6">
      <c r="A1098" s="29"/>
    </row>
    <row r="1099" spans="1:1" x14ac:dyDescent="0.6">
      <c r="A1099" s="29"/>
    </row>
    <row r="1100" spans="1:1" x14ac:dyDescent="0.6">
      <c r="A1100" s="29"/>
    </row>
    <row r="1101" spans="1:1" x14ac:dyDescent="0.6">
      <c r="A1101" s="29"/>
    </row>
    <row r="1102" spans="1:1" x14ac:dyDescent="0.6">
      <c r="A1102" s="29"/>
    </row>
    <row r="1103" spans="1:1" x14ac:dyDescent="0.6">
      <c r="A1103" s="29"/>
    </row>
    <row r="1104" spans="1:1" x14ac:dyDescent="0.6">
      <c r="A1104" s="29"/>
    </row>
    <row r="1105" spans="1:1" x14ac:dyDescent="0.6">
      <c r="A1105" s="29"/>
    </row>
    <row r="1106" spans="1:1" x14ac:dyDescent="0.6">
      <c r="A1106" s="29"/>
    </row>
    <row r="1107" spans="1:1" x14ac:dyDescent="0.6">
      <c r="A1107" s="29"/>
    </row>
    <row r="1108" spans="1:1" x14ac:dyDescent="0.6">
      <c r="A1108" s="29"/>
    </row>
    <row r="1109" spans="1:1" x14ac:dyDescent="0.6">
      <c r="A1109" s="29"/>
    </row>
    <row r="1110" spans="1:1" x14ac:dyDescent="0.6">
      <c r="A1110" s="29"/>
    </row>
    <row r="1111" spans="1:1" x14ac:dyDescent="0.6">
      <c r="A1111" s="29"/>
    </row>
    <row r="1112" spans="1:1" x14ac:dyDescent="0.6">
      <c r="A1112" s="29"/>
    </row>
    <row r="1113" spans="1:1" x14ac:dyDescent="0.6">
      <c r="A1113" s="29"/>
    </row>
    <row r="1114" spans="1:1" x14ac:dyDescent="0.6">
      <c r="A1114" s="29"/>
    </row>
    <row r="1115" spans="1:1" x14ac:dyDescent="0.6">
      <c r="A1115" s="29"/>
    </row>
    <row r="1116" spans="1:1" x14ac:dyDescent="0.6">
      <c r="A1116" s="29"/>
    </row>
    <row r="1117" spans="1:1" x14ac:dyDescent="0.6">
      <c r="A1117" s="29"/>
    </row>
    <row r="1118" spans="1:1" x14ac:dyDescent="0.6">
      <c r="A1118" s="29"/>
    </row>
    <row r="1119" spans="1:1" x14ac:dyDescent="0.6">
      <c r="A1119" s="29"/>
    </row>
    <row r="1120" spans="1:1" x14ac:dyDescent="0.6">
      <c r="A1120" s="29"/>
    </row>
    <row r="1121" spans="1:1" x14ac:dyDescent="0.6">
      <c r="A1121" s="29"/>
    </row>
    <row r="1122" spans="1:1" x14ac:dyDescent="0.6">
      <c r="A1122" s="29"/>
    </row>
    <row r="1123" spans="1:1" x14ac:dyDescent="0.6">
      <c r="A1123" s="29"/>
    </row>
    <row r="1124" spans="1:1" x14ac:dyDescent="0.6">
      <c r="A1124" s="29"/>
    </row>
    <row r="1125" spans="1:1" x14ac:dyDescent="0.6">
      <c r="A1125" s="29"/>
    </row>
    <row r="1126" spans="1:1" x14ac:dyDescent="0.6">
      <c r="A1126" s="29"/>
    </row>
    <row r="1127" spans="1:1" x14ac:dyDescent="0.6">
      <c r="A1127" s="29"/>
    </row>
    <row r="1128" spans="1:1" x14ac:dyDescent="0.6">
      <c r="A1128" s="29"/>
    </row>
    <row r="1129" spans="1:1" x14ac:dyDescent="0.6">
      <c r="A1129" s="29"/>
    </row>
    <row r="1130" spans="1:1" x14ac:dyDescent="0.6">
      <c r="A1130" s="29"/>
    </row>
    <row r="1131" spans="1:1" x14ac:dyDescent="0.6">
      <c r="A1131" s="29"/>
    </row>
    <row r="1132" spans="1:1" x14ac:dyDescent="0.6">
      <c r="A1132" s="29"/>
    </row>
    <row r="1133" spans="1:1" x14ac:dyDescent="0.6">
      <c r="A1133" s="29"/>
    </row>
    <row r="1134" spans="1:1" x14ac:dyDescent="0.6">
      <c r="A1134" s="29"/>
    </row>
    <row r="1135" spans="1:1" x14ac:dyDescent="0.6">
      <c r="A1135" s="29"/>
    </row>
    <row r="1136" spans="1:1" x14ac:dyDescent="0.6">
      <c r="A1136" s="29"/>
    </row>
    <row r="1137" spans="1:1" x14ac:dyDescent="0.6">
      <c r="A1137" s="29"/>
    </row>
    <row r="1138" spans="1:1" x14ac:dyDescent="0.6">
      <c r="A1138" s="29"/>
    </row>
    <row r="1139" spans="1:1" x14ac:dyDescent="0.6">
      <c r="A1139" s="29"/>
    </row>
    <row r="1140" spans="1:1" x14ac:dyDescent="0.6">
      <c r="A1140" s="29"/>
    </row>
    <row r="1141" spans="1:1" x14ac:dyDescent="0.6">
      <c r="A1141" s="29"/>
    </row>
    <row r="1142" spans="1:1" x14ac:dyDescent="0.6">
      <c r="A1142" s="29"/>
    </row>
    <row r="1143" spans="1:1" x14ac:dyDescent="0.6">
      <c r="A1143" s="29"/>
    </row>
    <row r="1144" spans="1:1" x14ac:dyDescent="0.6">
      <c r="A1144" s="29"/>
    </row>
    <row r="1145" spans="1:1" x14ac:dyDescent="0.6">
      <c r="A1145" s="29"/>
    </row>
    <row r="1146" spans="1:1" x14ac:dyDescent="0.6">
      <c r="A1146" s="29"/>
    </row>
    <row r="1147" spans="1:1" x14ac:dyDescent="0.6">
      <c r="A1147" s="29"/>
    </row>
    <row r="1148" spans="1:1" x14ac:dyDescent="0.6">
      <c r="A1148" s="29"/>
    </row>
    <row r="1149" spans="1:1" x14ac:dyDescent="0.6">
      <c r="A1149" s="29"/>
    </row>
    <row r="1150" spans="1:1" x14ac:dyDescent="0.6">
      <c r="A1150" s="29"/>
    </row>
    <row r="1151" spans="1:1" x14ac:dyDescent="0.6">
      <c r="A1151" s="29"/>
    </row>
    <row r="1152" spans="1:1" x14ac:dyDescent="0.6">
      <c r="A1152" s="29"/>
    </row>
    <row r="1153" spans="1:1" x14ac:dyDescent="0.6">
      <c r="A1153" s="29"/>
    </row>
    <row r="1154" spans="1:1" x14ac:dyDescent="0.6">
      <c r="A1154" s="29"/>
    </row>
    <row r="1155" spans="1:1" x14ac:dyDescent="0.6">
      <c r="A1155" s="29"/>
    </row>
    <row r="1156" spans="1:1" x14ac:dyDescent="0.6">
      <c r="A1156" s="29"/>
    </row>
    <row r="1157" spans="1:1" x14ac:dyDescent="0.6">
      <c r="A1157" s="29"/>
    </row>
    <row r="1158" spans="1:1" x14ac:dyDescent="0.6">
      <c r="A1158" s="29"/>
    </row>
    <row r="1159" spans="1:1" x14ac:dyDescent="0.6">
      <c r="A1159" s="29"/>
    </row>
    <row r="1160" spans="1:1" x14ac:dyDescent="0.6">
      <c r="A1160" s="29"/>
    </row>
    <row r="1161" spans="1:1" x14ac:dyDescent="0.6">
      <c r="A1161" s="29"/>
    </row>
    <row r="1162" spans="1:1" x14ac:dyDescent="0.6">
      <c r="A1162" s="29"/>
    </row>
    <row r="1163" spans="1:1" x14ac:dyDescent="0.6">
      <c r="A1163" s="29"/>
    </row>
    <row r="1164" spans="1:1" x14ac:dyDescent="0.6">
      <c r="A1164" s="29"/>
    </row>
    <row r="1165" spans="1:1" x14ac:dyDescent="0.6">
      <c r="A1165" s="29"/>
    </row>
    <row r="1166" spans="1:1" x14ac:dyDescent="0.6">
      <c r="A1166" s="29"/>
    </row>
    <row r="1167" spans="1:1" x14ac:dyDescent="0.6">
      <c r="A1167" s="29"/>
    </row>
    <row r="1168" spans="1:1" x14ac:dyDescent="0.6">
      <c r="A1168" s="29"/>
    </row>
    <row r="1169" spans="1:1" x14ac:dyDescent="0.6">
      <c r="A1169" s="29"/>
    </row>
    <row r="1170" spans="1:1" x14ac:dyDescent="0.6">
      <c r="A1170" s="29"/>
    </row>
    <row r="1171" spans="1:1" x14ac:dyDescent="0.6">
      <c r="A1171" s="29"/>
    </row>
    <row r="1172" spans="1:1" x14ac:dyDescent="0.6">
      <c r="A1172" s="29"/>
    </row>
    <row r="1173" spans="1:1" x14ac:dyDescent="0.6">
      <c r="A1173" s="29"/>
    </row>
    <row r="1174" spans="1:1" x14ac:dyDescent="0.6">
      <c r="A1174" s="29"/>
    </row>
    <row r="1175" spans="1:1" x14ac:dyDescent="0.6">
      <c r="A1175" s="29"/>
    </row>
    <row r="1176" spans="1:1" x14ac:dyDescent="0.6">
      <c r="A1176" s="29"/>
    </row>
    <row r="1177" spans="1:1" x14ac:dyDescent="0.6">
      <c r="A1177" s="29"/>
    </row>
    <row r="1178" spans="1:1" x14ac:dyDescent="0.6">
      <c r="A1178" s="29"/>
    </row>
    <row r="1179" spans="1:1" x14ac:dyDescent="0.6">
      <c r="A1179" s="29"/>
    </row>
    <row r="1180" spans="1:1" x14ac:dyDescent="0.6">
      <c r="A1180" s="29"/>
    </row>
    <row r="1181" spans="1:1" x14ac:dyDescent="0.6">
      <c r="A1181" s="29"/>
    </row>
    <row r="1182" spans="1:1" x14ac:dyDescent="0.6">
      <c r="A1182" s="29"/>
    </row>
    <row r="1183" spans="1:1" x14ac:dyDescent="0.6">
      <c r="A1183" s="29"/>
    </row>
    <row r="1184" spans="1:1" x14ac:dyDescent="0.6">
      <c r="A1184" s="29"/>
    </row>
    <row r="1185" spans="1:1" x14ac:dyDescent="0.6">
      <c r="A1185" s="29"/>
    </row>
    <row r="1186" spans="1:1" x14ac:dyDescent="0.6">
      <c r="A1186" s="29"/>
    </row>
    <row r="1187" spans="1:1" x14ac:dyDescent="0.6">
      <c r="A1187" s="29"/>
    </row>
    <row r="1188" spans="1:1" x14ac:dyDescent="0.6">
      <c r="A1188" s="29"/>
    </row>
    <row r="1189" spans="1:1" x14ac:dyDescent="0.6">
      <c r="A1189" s="29"/>
    </row>
    <row r="1190" spans="1:1" x14ac:dyDescent="0.6">
      <c r="A1190" s="29"/>
    </row>
    <row r="1191" spans="1:1" x14ac:dyDescent="0.6">
      <c r="A1191" s="29"/>
    </row>
    <row r="1192" spans="1:1" x14ac:dyDescent="0.6">
      <c r="A1192" s="29"/>
    </row>
    <row r="1193" spans="1:1" x14ac:dyDescent="0.6">
      <c r="A1193" s="29"/>
    </row>
    <row r="1194" spans="1:1" x14ac:dyDescent="0.6">
      <c r="A1194" s="29"/>
    </row>
    <row r="1195" spans="1:1" x14ac:dyDescent="0.6">
      <c r="A1195" s="29"/>
    </row>
    <row r="1196" spans="1:1" x14ac:dyDescent="0.6">
      <c r="A1196" s="29"/>
    </row>
    <row r="1197" spans="1:1" x14ac:dyDescent="0.6">
      <c r="A1197" s="29"/>
    </row>
    <row r="1198" spans="1:1" x14ac:dyDescent="0.6">
      <c r="A1198" s="29"/>
    </row>
    <row r="1199" spans="1:1" x14ac:dyDescent="0.6">
      <c r="A1199" s="29"/>
    </row>
    <row r="1200" spans="1:1" x14ac:dyDescent="0.6">
      <c r="A1200" s="29"/>
    </row>
    <row r="1201" spans="1:1" x14ac:dyDescent="0.6">
      <c r="A1201" s="29"/>
    </row>
    <row r="1202" spans="1:1" x14ac:dyDescent="0.6">
      <c r="A1202" s="29"/>
    </row>
    <row r="1203" spans="1:1" x14ac:dyDescent="0.6">
      <c r="A1203" s="29"/>
    </row>
    <row r="1204" spans="1:1" x14ac:dyDescent="0.6">
      <c r="A1204" s="29"/>
    </row>
    <row r="1205" spans="1:1" x14ac:dyDescent="0.6">
      <c r="A1205" s="29"/>
    </row>
    <row r="1206" spans="1:1" x14ac:dyDescent="0.6">
      <c r="A1206" s="29"/>
    </row>
    <row r="1207" spans="1:1" x14ac:dyDescent="0.6">
      <c r="A1207" s="29"/>
    </row>
    <row r="1208" spans="1:1" x14ac:dyDescent="0.6">
      <c r="A1208" s="29"/>
    </row>
    <row r="1209" spans="1:1" x14ac:dyDescent="0.6">
      <c r="A1209" s="29"/>
    </row>
    <row r="1210" spans="1:1" x14ac:dyDescent="0.6">
      <c r="A1210" s="29"/>
    </row>
    <row r="1211" spans="1:1" x14ac:dyDescent="0.6">
      <c r="A1211" s="29"/>
    </row>
    <row r="1212" spans="1:1" x14ac:dyDescent="0.6">
      <c r="A1212" s="29"/>
    </row>
    <row r="1213" spans="1:1" x14ac:dyDescent="0.6">
      <c r="A1213" s="29"/>
    </row>
    <row r="1214" spans="1:1" x14ac:dyDescent="0.6">
      <c r="A1214" s="29"/>
    </row>
    <row r="1215" spans="1:1" x14ac:dyDescent="0.6">
      <c r="A1215" s="29"/>
    </row>
    <row r="1216" spans="1:1" x14ac:dyDescent="0.6">
      <c r="A1216" s="29"/>
    </row>
    <row r="1217" spans="1:1" x14ac:dyDescent="0.6">
      <c r="A1217" s="29"/>
    </row>
    <row r="1218" spans="1:1" x14ac:dyDescent="0.6">
      <c r="A1218" s="29"/>
    </row>
    <row r="1219" spans="1:1" x14ac:dyDescent="0.6">
      <c r="A1219" s="29"/>
    </row>
    <row r="1220" spans="1:1" x14ac:dyDescent="0.6">
      <c r="A1220" s="29"/>
    </row>
    <row r="1221" spans="1:1" x14ac:dyDescent="0.6">
      <c r="A1221" s="29"/>
    </row>
    <row r="1222" spans="1:1" x14ac:dyDescent="0.6">
      <c r="A1222" s="29"/>
    </row>
    <row r="1223" spans="1:1" x14ac:dyDescent="0.6">
      <c r="A1223" s="29"/>
    </row>
    <row r="1224" spans="1:1" x14ac:dyDescent="0.6">
      <c r="A1224" s="29"/>
    </row>
    <row r="1225" spans="1:1" x14ac:dyDescent="0.6">
      <c r="A1225" s="29"/>
    </row>
    <row r="1226" spans="1:1" x14ac:dyDescent="0.6">
      <c r="A1226" s="29"/>
    </row>
    <row r="1227" spans="1:1" x14ac:dyDescent="0.6">
      <c r="A1227" s="29"/>
    </row>
    <row r="1228" spans="1:1" x14ac:dyDescent="0.6">
      <c r="A1228" s="29"/>
    </row>
    <row r="1229" spans="1:1" x14ac:dyDescent="0.6">
      <c r="A1229" s="29"/>
    </row>
    <row r="1230" spans="1:1" x14ac:dyDescent="0.6">
      <c r="A1230" s="29"/>
    </row>
    <row r="1231" spans="1:1" x14ac:dyDescent="0.6">
      <c r="A1231" s="29"/>
    </row>
    <row r="1232" spans="1:1" x14ac:dyDescent="0.6">
      <c r="A1232" s="29"/>
    </row>
    <row r="1233" spans="1:1" x14ac:dyDescent="0.6">
      <c r="A1233" s="29"/>
    </row>
    <row r="1234" spans="1:1" x14ac:dyDescent="0.6">
      <c r="A1234" s="29"/>
    </row>
    <row r="1235" spans="1:1" x14ac:dyDescent="0.6">
      <c r="A1235" s="29"/>
    </row>
    <row r="1236" spans="1:1" x14ac:dyDescent="0.6">
      <c r="A1236" s="29"/>
    </row>
    <row r="1237" spans="1:1" x14ac:dyDescent="0.6">
      <c r="A1237" s="29"/>
    </row>
    <row r="1238" spans="1:1" x14ac:dyDescent="0.6">
      <c r="A1238" s="29"/>
    </row>
    <row r="1239" spans="1:1" x14ac:dyDescent="0.6">
      <c r="A1239" s="29"/>
    </row>
    <row r="1240" spans="1:1" x14ac:dyDescent="0.6">
      <c r="A1240" s="29"/>
    </row>
    <row r="1241" spans="1:1" x14ac:dyDescent="0.6">
      <c r="A1241" s="29"/>
    </row>
    <row r="1242" spans="1:1" x14ac:dyDescent="0.6">
      <c r="A1242" s="29"/>
    </row>
    <row r="1243" spans="1:1" x14ac:dyDescent="0.6">
      <c r="A1243" s="29"/>
    </row>
    <row r="1244" spans="1:1" x14ac:dyDescent="0.6">
      <c r="A1244" s="29"/>
    </row>
    <row r="1245" spans="1:1" x14ac:dyDescent="0.6">
      <c r="A1245" s="29"/>
    </row>
    <row r="1246" spans="1:1" x14ac:dyDescent="0.6">
      <c r="A1246" s="29"/>
    </row>
    <row r="1247" spans="1:1" x14ac:dyDescent="0.6">
      <c r="A1247" s="29"/>
    </row>
    <row r="1248" spans="1:1" x14ac:dyDescent="0.6">
      <c r="A1248" s="29"/>
    </row>
    <row r="1249" spans="1:1" x14ac:dyDescent="0.6">
      <c r="A1249" s="29"/>
    </row>
    <row r="1250" spans="1:1" x14ac:dyDescent="0.6">
      <c r="A1250" s="29"/>
    </row>
    <row r="1251" spans="1:1" x14ac:dyDescent="0.6">
      <c r="A1251" s="29"/>
    </row>
    <row r="1252" spans="1:1" x14ac:dyDescent="0.6">
      <c r="A1252" s="29"/>
    </row>
    <row r="1253" spans="1:1" x14ac:dyDescent="0.6">
      <c r="A1253" s="29"/>
    </row>
    <row r="1254" spans="1:1" x14ac:dyDescent="0.6">
      <c r="A1254" s="29"/>
    </row>
    <row r="1255" spans="1:1" x14ac:dyDescent="0.6">
      <c r="A1255" s="29"/>
    </row>
    <row r="1256" spans="1:1" x14ac:dyDescent="0.6">
      <c r="A1256" s="29"/>
    </row>
    <row r="1257" spans="1:1" x14ac:dyDescent="0.6">
      <c r="A1257" s="29"/>
    </row>
    <row r="1258" spans="1:1" x14ac:dyDescent="0.6">
      <c r="A1258" s="29"/>
    </row>
    <row r="1259" spans="1:1" x14ac:dyDescent="0.6">
      <c r="A1259" s="29"/>
    </row>
    <row r="1260" spans="1:1" x14ac:dyDescent="0.6">
      <c r="A1260" s="29"/>
    </row>
    <row r="1261" spans="1:1" x14ac:dyDescent="0.6">
      <c r="A1261" s="29"/>
    </row>
    <row r="1262" spans="1:1" x14ac:dyDescent="0.6">
      <c r="A1262" s="29"/>
    </row>
    <row r="1263" spans="1:1" x14ac:dyDescent="0.6">
      <c r="A1263" s="29"/>
    </row>
    <row r="1264" spans="1:1" x14ac:dyDescent="0.6">
      <c r="A1264" s="29"/>
    </row>
    <row r="1265" spans="1:1" x14ac:dyDescent="0.6">
      <c r="A1265" s="29"/>
    </row>
    <row r="1266" spans="1:1" x14ac:dyDescent="0.6">
      <c r="A1266" s="29"/>
    </row>
    <row r="1267" spans="1:1" x14ac:dyDescent="0.6">
      <c r="A1267" s="29"/>
    </row>
    <row r="1268" spans="1:1" x14ac:dyDescent="0.6">
      <c r="A1268" s="29"/>
    </row>
    <row r="1269" spans="1:1" x14ac:dyDescent="0.6">
      <c r="A1269" s="29"/>
    </row>
    <row r="1270" spans="1:1" x14ac:dyDescent="0.6">
      <c r="A1270" s="29"/>
    </row>
    <row r="1271" spans="1:1" x14ac:dyDescent="0.6">
      <c r="A1271" s="29"/>
    </row>
    <row r="1272" spans="1:1" x14ac:dyDescent="0.6">
      <c r="A1272" s="29"/>
    </row>
    <row r="1273" spans="1:1" x14ac:dyDescent="0.6">
      <c r="A1273" s="29"/>
    </row>
    <row r="1274" spans="1:1" x14ac:dyDescent="0.6">
      <c r="A1274" s="29"/>
    </row>
    <row r="1275" spans="1:1" x14ac:dyDescent="0.6">
      <c r="A1275" s="29"/>
    </row>
    <row r="1276" spans="1:1" x14ac:dyDescent="0.6">
      <c r="A1276" s="29"/>
    </row>
    <row r="1277" spans="1:1" x14ac:dyDescent="0.6">
      <c r="A1277" s="29"/>
    </row>
    <row r="1278" spans="1:1" x14ac:dyDescent="0.6">
      <c r="A1278" s="29"/>
    </row>
    <row r="1279" spans="1:1" x14ac:dyDescent="0.6">
      <c r="A1279" s="29"/>
    </row>
    <row r="1280" spans="1:1" x14ac:dyDescent="0.6">
      <c r="A1280" s="29"/>
    </row>
    <row r="1281" spans="1:1" x14ac:dyDescent="0.6">
      <c r="A1281" s="29"/>
    </row>
    <row r="1282" spans="1:1" x14ac:dyDescent="0.6">
      <c r="A1282" s="29"/>
    </row>
    <row r="1283" spans="1:1" x14ac:dyDescent="0.6">
      <c r="A1283" s="29"/>
    </row>
    <row r="1284" spans="1:1" x14ac:dyDescent="0.6">
      <c r="A1284" s="29"/>
    </row>
    <row r="1285" spans="1:1" x14ac:dyDescent="0.6">
      <c r="A1285" s="29"/>
    </row>
    <row r="1286" spans="1:1" x14ac:dyDescent="0.6">
      <c r="A1286" s="29"/>
    </row>
    <row r="1287" spans="1:1" x14ac:dyDescent="0.6">
      <c r="A1287" s="29"/>
    </row>
    <row r="1288" spans="1:1" x14ac:dyDescent="0.6">
      <c r="A1288" s="29"/>
    </row>
    <row r="1289" spans="1:1" x14ac:dyDescent="0.6">
      <c r="A1289" s="29"/>
    </row>
    <row r="1290" spans="1:1" x14ac:dyDescent="0.6">
      <c r="A1290" s="29"/>
    </row>
    <row r="1291" spans="1:1" x14ac:dyDescent="0.6">
      <c r="A1291" s="29"/>
    </row>
    <row r="1292" spans="1:1" x14ac:dyDescent="0.6">
      <c r="A1292" s="29"/>
    </row>
    <row r="1293" spans="1:1" x14ac:dyDescent="0.6">
      <c r="A1293" s="29"/>
    </row>
    <row r="1294" spans="1:1" x14ac:dyDescent="0.6">
      <c r="A1294" s="29"/>
    </row>
    <row r="1295" spans="1:1" x14ac:dyDescent="0.6">
      <c r="A1295" s="29"/>
    </row>
    <row r="1296" spans="1:1" x14ac:dyDescent="0.6">
      <c r="A1296" s="29"/>
    </row>
    <row r="1297" spans="1:1" x14ac:dyDescent="0.6">
      <c r="A1297" s="29"/>
    </row>
    <row r="1298" spans="1:1" x14ac:dyDescent="0.6">
      <c r="A1298" s="29"/>
    </row>
    <row r="1299" spans="1:1" x14ac:dyDescent="0.6">
      <c r="A1299" s="29"/>
    </row>
    <row r="1300" spans="1:1" x14ac:dyDescent="0.6">
      <c r="A1300" s="29"/>
    </row>
    <row r="1301" spans="1:1" x14ac:dyDescent="0.6">
      <c r="A1301" s="29"/>
    </row>
    <row r="1302" spans="1:1" x14ac:dyDescent="0.6">
      <c r="A1302" s="29"/>
    </row>
    <row r="1303" spans="1:1" x14ac:dyDescent="0.6">
      <c r="A1303" s="29"/>
    </row>
    <row r="1304" spans="1:1" x14ac:dyDescent="0.6">
      <c r="A1304" s="29"/>
    </row>
    <row r="1305" spans="1:1" x14ac:dyDescent="0.6">
      <c r="A1305" s="29"/>
    </row>
    <row r="1306" spans="1:1" x14ac:dyDescent="0.6">
      <c r="A1306" s="29"/>
    </row>
    <row r="1307" spans="1:1" x14ac:dyDescent="0.6">
      <c r="A1307" s="29"/>
    </row>
    <row r="1308" spans="1:1" x14ac:dyDescent="0.6">
      <c r="A1308" s="29"/>
    </row>
    <row r="1309" spans="1:1" x14ac:dyDescent="0.6">
      <c r="A1309" s="29"/>
    </row>
    <row r="1310" spans="1:1" x14ac:dyDescent="0.6">
      <c r="A1310" s="29"/>
    </row>
    <row r="1311" spans="1:1" x14ac:dyDescent="0.6">
      <c r="A1311" s="29"/>
    </row>
    <row r="1312" spans="1:1" x14ac:dyDescent="0.6">
      <c r="A1312" s="29"/>
    </row>
    <row r="1313" spans="1:1" x14ac:dyDescent="0.6">
      <c r="A1313" s="29"/>
    </row>
    <row r="1314" spans="1:1" x14ac:dyDescent="0.6">
      <c r="A1314" s="29"/>
    </row>
    <row r="1315" spans="1:1" x14ac:dyDescent="0.6">
      <c r="A1315" s="29"/>
    </row>
    <row r="1316" spans="1:1" x14ac:dyDescent="0.6">
      <c r="A1316" s="29"/>
    </row>
    <row r="1317" spans="1:1" x14ac:dyDescent="0.6">
      <c r="A1317" s="29"/>
    </row>
    <row r="1318" spans="1:1" x14ac:dyDescent="0.6">
      <c r="A1318" s="29"/>
    </row>
    <row r="1319" spans="1:1" x14ac:dyDescent="0.6">
      <c r="A1319" s="29"/>
    </row>
    <row r="1320" spans="1:1" x14ac:dyDescent="0.6">
      <c r="A1320" s="29"/>
    </row>
    <row r="1321" spans="1:1" x14ac:dyDescent="0.6">
      <c r="A1321" s="29"/>
    </row>
    <row r="1322" spans="1:1" x14ac:dyDescent="0.6">
      <c r="A1322" s="29"/>
    </row>
    <row r="1323" spans="1:1" x14ac:dyDescent="0.6">
      <c r="A1323" s="29"/>
    </row>
    <row r="1324" spans="1:1" x14ac:dyDescent="0.6">
      <c r="A1324" s="29"/>
    </row>
    <row r="1325" spans="1:1" x14ac:dyDescent="0.6">
      <c r="A1325" s="29"/>
    </row>
    <row r="1326" spans="1:1" x14ac:dyDescent="0.6">
      <c r="A1326" s="29"/>
    </row>
    <row r="1327" spans="1:1" x14ac:dyDescent="0.6">
      <c r="A1327" s="29"/>
    </row>
    <row r="1328" spans="1:1" x14ac:dyDescent="0.6">
      <c r="A1328" s="29"/>
    </row>
    <row r="1329" spans="1:1" x14ac:dyDescent="0.6">
      <c r="A1329" s="29"/>
    </row>
    <row r="1330" spans="1:1" x14ac:dyDescent="0.6">
      <c r="A1330" s="29"/>
    </row>
    <row r="1331" spans="1:1" x14ac:dyDescent="0.6">
      <c r="A1331" s="29"/>
    </row>
    <row r="1332" spans="1:1" x14ac:dyDescent="0.6">
      <c r="A1332" s="29"/>
    </row>
    <row r="1333" spans="1:1" x14ac:dyDescent="0.6">
      <c r="A1333" s="29"/>
    </row>
    <row r="1334" spans="1:1" x14ac:dyDescent="0.6">
      <c r="A1334" s="29"/>
    </row>
    <row r="1335" spans="1:1" x14ac:dyDescent="0.6">
      <c r="A1335" s="29"/>
    </row>
    <row r="1336" spans="1:1" x14ac:dyDescent="0.6">
      <c r="A1336" s="29"/>
    </row>
    <row r="1337" spans="1:1" x14ac:dyDescent="0.6">
      <c r="A1337" s="29"/>
    </row>
    <row r="1338" spans="1:1" x14ac:dyDescent="0.6">
      <c r="A1338" s="29"/>
    </row>
    <row r="1339" spans="1:1" x14ac:dyDescent="0.6">
      <c r="A1339" s="29"/>
    </row>
    <row r="1340" spans="1:1" x14ac:dyDescent="0.6">
      <c r="A1340" s="29"/>
    </row>
    <row r="1341" spans="1:1" x14ac:dyDescent="0.6">
      <c r="A1341" s="29"/>
    </row>
    <row r="1342" spans="1:1" x14ac:dyDescent="0.6">
      <c r="A1342" s="29"/>
    </row>
    <row r="1343" spans="1:1" x14ac:dyDescent="0.6">
      <c r="A1343" s="29"/>
    </row>
    <row r="1344" spans="1:1" x14ac:dyDescent="0.6">
      <c r="A1344" s="29"/>
    </row>
    <row r="1345" spans="1:1" x14ac:dyDescent="0.6">
      <c r="A1345" s="29"/>
    </row>
    <row r="1346" spans="1:1" x14ac:dyDescent="0.6">
      <c r="A1346" s="29"/>
    </row>
    <row r="1347" spans="1:1" x14ac:dyDescent="0.6">
      <c r="A1347" s="29"/>
    </row>
    <row r="1348" spans="1:1" x14ac:dyDescent="0.6">
      <c r="A1348" s="29"/>
    </row>
    <row r="1349" spans="1:1" x14ac:dyDescent="0.6">
      <c r="A1349" s="29"/>
    </row>
    <row r="1350" spans="1:1" x14ac:dyDescent="0.6">
      <c r="A1350" s="29"/>
    </row>
    <row r="1351" spans="1:1" x14ac:dyDescent="0.6">
      <c r="A1351" s="29"/>
    </row>
    <row r="1352" spans="1:1" x14ac:dyDescent="0.6">
      <c r="A1352" s="29"/>
    </row>
    <row r="1353" spans="1:1" x14ac:dyDescent="0.6">
      <c r="A1353" s="29"/>
    </row>
    <row r="1354" spans="1:1" x14ac:dyDescent="0.6">
      <c r="A1354" s="29"/>
    </row>
    <row r="1355" spans="1:1" x14ac:dyDescent="0.6">
      <c r="A1355" s="29"/>
    </row>
    <row r="1356" spans="1:1" x14ac:dyDescent="0.6">
      <c r="A1356" s="29"/>
    </row>
    <row r="1357" spans="1:1" x14ac:dyDescent="0.6">
      <c r="A1357" s="29"/>
    </row>
    <row r="1358" spans="1:1" x14ac:dyDescent="0.6">
      <c r="A1358" s="29"/>
    </row>
    <row r="1359" spans="1:1" x14ac:dyDescent="0.6">
      <c r="A1359" s="29"/>
    </row>
    <row r="1360" spans="1:1" x14ac:dyDescent="0.6">
      <c r="A1360" s="29"/>
    </row>
    <row r="1361" spans="1:1" x14ac:dyDescent="0.6">
      <c r="A1361" s="29"/>
    </row>
    <row r="1362" spans="1:1" x14ac:dyDescent="0.6">
      <c r="A1362" s="29"/>
    </row>
    <row r="1363" spans="1:1" x14ac:dyDescent="0.6">
      <c r="A1363" s="29"/>
    </row>
    <row r="1364" spans="1:1" x14ac:dyDescent="0.6">
      <c r="A1364" s="29"/>
    </row>
    <row r="1365" spans="1:1" x14ac:dyDescent="0.6">
      <c r="A1365" s="29"/>
    </row>
    <row r="1366" spans="1:1" x14ac:dyDescent="0.6">
      <c r="A1366" s="29"/>
    </row>
    <row r="1367" spans="1:1" x14ac:dyDescent="0.6">
      <c r="A1367" s="29"/>
    </row>
    <row r="1368" spans="1:1" x14ac:dyDescent="0.6">
      <c r="A1368" s="29"/>
    </row>
    <row r="1369" spans="1:1" x14ac:dyDescent="0.6">
      <c r="A1369" s="29"/>
    </row>
    <row r="1370" spans="1:1" x14ac:dyDescent="0.6">
      <c r="A1370" s="29"/>
    </row>
    <row r="1371" spans="1:1" x14ac:dyDescent="0.6">
      <c r="A1371" s="29"/>
    </row>
    <row r="1372" spans="1:1" x14ac:dyDescent="0.6">
      <c r="A1372" s="29"/>
    </row>
    <row r="1373" spans="1:1" x14ac:dyDescent="0.6">
      <c r="A1373" s="29"/>
    </row>
    <row r="1374" spans="1:1" x14ac:dyDescent="0.6">
      <c r="A1374" s="29"/>
    </row>
    <row r="1375" spans="1:1" x14ac:dyDescent="0.6">
      <c r="A1375" s="29"/>
    </row>
    <row r="1376" spans="1:1" x14ac:dyDescent="0.6">
      <c r="A1376" s="29"/>
    </row>
    <row r="1377" spans="1:1" x14ac:dyDescent="0.6">
      <c r="A1377" s="29"/>
    </row>
    <row r="1378" spans="1:1" x14ac:dyDescent="0.6">
      <c r="A1378" s="29"/>
    </row>
    <row r="1379" spans="1:1" x14ac:dyDescent="0.6">
      <c r="A1379" s="29"/>
    </row>
    <row r="1380" spans="1:1" x14ac:dyDescent="0.6">
      <c r="A1380" s="29"/>
    </row>
    <row r="1381" spans="1:1" x14ac:dyDescent="0.6">
      <c r="A1381" s="29"/>
    </row>
    <row r="1382" spans="1:1" x14ac:dyDescent="0.6">
      <c r="A1382" s="29"/>
    </row>
    <row r="1383" spans="1:1" x14ac:dyDescent="0.6">
      <c r="A1383" s="29"/>
    </row>
    <row r="1384" spans="1:1" x14ac:dyDescent="0.6">
      <c r="A1384" s="29"/>
    </row>
    <row r="1385" spans="1:1" x14ac:dyDescent="0.6">
      <c r="A1385" s="29"/>
    </row>
    <row r="1386" spans="1:1" x14ac:dyDescent="0.6">
      <c r="A1386" s="29"/>
    </row>
    <row r="1387" spans="1:1" x14ac:dyDescent="0.6">
      <c r="A1387" s="29"/>
    </row>
    <row r="1388" spans="1:1" x14ac:dyDescent="0.6">
      <c r="A1388" s="29"/>
    </row>
    <row r="1389" spans="1:1" x14ac:dyDescent="0.6">
      <c r="A1389" s="29"/>
    </row>
    <row r="1390" spans="1:1" x14ac:dyDescent="0.6">
      <c r="A1390" s="29"/>
    </row>
    <row r="1391" spans="1:1" x14ac:dyDescent="0.6">
      <c r="A1391" s="29"/>
    </row>
    <row r="1392" spans="1:1" x14ac:dyDescent="0.6">
      <c r="A1392" s="29"/>
    </row>
    <row r="1393" spans="1:1" x14ac:dyDescent="0.6">
      <c r="A1393" s="29"/>
    </row>
    <row r="1394" spans="1:1" x14ac:dyDescent="0.6">
      <c r="A1394" s="29"/>
    </row>
    <row r="1395" spans="1:1" x14ac:dyDescent="0.6">
      <c r="A1395" s="29"/>
    </row>
    <row r="1396" spans="1:1" x14ac:dyDescent="0.6">
      <c r="A1396" s="29"/>
    </row>
    <row r="1397" spans="1:1" x14ac:dyDescent="0.6">
      <c r="A1397" s="29"/>
    </row>
    <row r="1398" spans="1:1" x14ac:dyDescent="0.6">
      <c r="A1398" s="29"/>
    </row>
    <row r="1399" spans="1:1" x14ac:dyDescent="0.6">
      <c r="A1399" s="29"/>
    </row>
    <row r="1400" spans="1:1" x14ac:dyDescent="0.6">
      <c r="A1400" s="29"/>
    </row>
    <row r="1401" spans="1:1" x14ac:dyDescent="0.6">
      <c r="A1401" s="29"/>
    </row>
    <row r="1402" spans="1:1" x14ac:dyDescent="0.6">
      <c r="A1402" s="29"/>
    </row>
    <row r="1403" spans="1:1" x14ac:dyDescent="0.6">
      <c r="A1403" s="29"/>
    </row>
    <row r="1404" spans="1:1" x14ac:dyDescent="0.6">
      <c r="A1404" s="29"/>
    </row>
    <row r="1405" spans="1:1" x14ac:dyDescent="0.6">
      <c r="A1405" s="29"/>
    </row>
    <row r="1406" spans="1:1" x14ac:dyDescent="0.6">
      <c r="A1406" s="29"/>
    </row>
    <row r="1407" spans="1:1" x14ac:dyDescent="0.6">
      <c r="A1407" s="29"/>
    </row>
    <row r="1408" spans="1:1" x14ac:dyDescent="0.6">
      <c r="A1408" s="29"/>
    </row>
    <row r="1409" spans="1:1" x14ac:dyDescent="0.6">
      <c r="A1409" s="29"/>
    </row>
    <row r="1410" spans="1:1" x14ac:dyDescent="0.6">
      <c r="A1410" s="29"/>
    </row>
    <row r="1411" spans="1:1" x14ac:dyDescent="0.6">
      <c r="A1411" s="29"/>
    </row>
    <row r="1412" spans="1:1" x14ac:dyDescent="0.6">
      <c r="A1412" s="29"/>
    </row>
    <row r="1413" spans="1:1" x14ac:dyDescent="0.6">
      <c r="A1413" s="29"/>
    </row>
    <row r="1414" spans="1:1" x14ac:dyDescent="0.6">
      <c r="A1414" s="29"/>
    </row>
    <row r="1415" spans="1:1" x14ac:dyDescent="0.6">
      <c r="A1415" s="29"/>
    </row>
    <row r="1416" spans="1:1" x14ac:dyDescent="0.6">
      <c r="A1416" s="29"/>
    </row>
    <row r="1417" spans="1:1" x14ac:dyDescent="0.6">
      <c r="A1417" s="29"/>
    </row>
    <row r="1418" spans="1:1" x14ac:dyDescent="0.6">
      <c r="A1418" s="29"/>
    </row>
    <row r="1419" spans="1:1" x14ac:dyDescent="0.6">
      <c r="A1419" s="29"/>
    </row>
    <row r="1420" spans="1:1" x14ac:dyDescent="0.6">
      <c r="A1420" s="29"/>
    </row>
    <row r="1421" spans="1:1" x14ac:dyDescent="0.6">
      <c r="A1421" s="29"/>
    </row>
    <row r="1422" spans="1:1" x14ac:dyDescent="0.6">
      <c r="A1422" s="29"/>
    </row>
    <row r="1423" spans="1:1" x14ac:dyDescent="0.6">
      <c r="A1423" s="29"/>
    </row>
    <row r="1424" spans="1:1" x14ac:dyDescent="0.6">
      <c r="A1424" s="29"/>
    </row>
    <row r="1425" spans="1:1" x14ac:dyDescent="0.6">
      <c r="A1425" s="29"/>
    </row>
    <row r="1426" spans="1:1" x14ac:dyDescent="0.6">
      <c r="A1426" s="29"/>
    </row>
    <row r="1427" spans="1:1" x14ac:dyDescent="0.6">
      <c r="A1427" s="29"/>
    </row>
    <row r="1428" spans="1:1" x14ac:dyDescent="0.6">
      <c r="A1428" s="29"/>
    </row>
    <row r="1429" spans="1:1" x14ac:dyDescent="0.6">
      <c r="A1429" s="29"/>
    </row>
    <row r="1430" spans="1:1" x14ac:dyDescent="0.6">
      <c r="A1430" s="29"/>
    </row>
    <row r="1431" spans="1:1" x14ac:dyDescent="0.6">
      <c r="A1431" s="29"/>
    </row>
    <row r="1432" spans="1:1" x14ac:dyDescent="0.6">
      <c r="A1432" s="29"/>
    </row>
    <row r="1433" spans="1:1" x14ac:dyDescent="0.6">
      <c r="A1433" s="29"/>
    </row>
    <row r="1434" spans="1:1" x14ac:dyDescent="0.6">
      <c r="A1434" s="29"/>
    </row>
    <row r="1435" spans="1:1" x14ac:dyDescent="0.6">
      <c r="A1435" s="29"/>
    </row>
    <row r="1436" spans="1:1" x14ac:dyDescent="0.6">
      <c r="A1436" s="29"/>
    </row>
    <row r="1437" spans="1:1" x14ac:dyDescent="0.6">
      <c r="A1437" s="29"/>
    </row>
    <row r="1438" spans="1:1" x14ac:dyDescent="0.6">
      <c r="A1438" s="29"/>
    </row>
    <row r="1439" spans="1:1" x14ac:dyDescent="0.6">
      <c r="A1439" s="29"/>
    </row>
    <row r="1440" spans="1:1" x14ac:dyDescent="0.6">
      <c r="A1440" s="29"/>
    </row>
    <row r="1441" spans="1:1" x14ac:dyDescent="0.6">
      <c r="A1441" s="29"/>
    </row>
    <row r="1442" spans="1:1" x14ac:dyDescent="0.6">
      <c r="A1442" s="29"/>
    </row>
    <row r="1443" spans="1:1" x14ac:dyDescent="0.6">
      <c r="A1443" s="29"/>
    </row>
    <row r="1444" spans="1:1" x14ac:dyDescent="0.6">
      <c r="A1444" s="29"/>
    </row>
    <row r="1445" spans="1:1" x14ac:dyDescent="0.6">
      <c r="A1445" s="29"/>
    </row>
    <row r="1446" spans="1:1" x14ac:dyDescent="0.6">
      <c r="A1446" s="29"/>
    </row>
    <row r="1447" spans="1:1" x14ac:dyDescent="0.6">
      <c r="A1447" s="29"/>
    </row>
    <row r="1448" spans="1:1" x14ac:dyDescent="0.6">
      <c r="A1448" s="29"/>
    </row>
    <row r="1449" spans="1:1" x14ac:dyDescent="0.6">
      <c r="A1449" s="29"/>
    </row>
    <row r="1450" spans="1:1" x14ac:dyDescent="0.6">
      <c r="A1450" s="29"/>
    </row>
    <row r="1451" spans="1:1" x14ac:dyDescent="0.6">
      <c r="A1451" s="29"/>
    </row>
    <row r="1452" spans="1:1" x14ac:dyDescent="0.6">
      <c r="A1452" s="29"/>
    </row>
    <row r="1453" spans="1:1" x14ac:dyDescent="0.6">
      <c r="A1453" s="29"/>
    </row>
    <row r="1454" spans="1:1" x14ac:dyDescent="0.6">
      <c r="A1454" s="29"/>
    </row>
    <row r="1455" spans="1:1" x14ac:dyDescent="0.6">
      <c r="A1455" s="29"/>
    </row>
    <row r="1456" spans="1:1" x14ac:dyDescent="0.6">
      <c r="A1456" s="29"/>
    </row>
    <row r="1457" spans="1:1" x14ac:dyDescent="0.6">
      <c r="A1457" s="29"/>
    </row>
    <row r="1458" spans="1:1" x14ac:dyDescent="0.6">
      <c r="A1458" s="29"/>
    </row>
    <row r="1459" spans="1:1" x14ac:dyDescent="0.6">
      <c r="A1459" s="29"/>
    </row>
    <row r="1460" spans="1:1" x14ac:dyDescent="0.6">
      <c r="A1460" s="29"/>
    </row>
    <row r="1461" spans="1:1" x14ac:dyDescent="0.6">
      <c r="A1461" s="29"/>
    </row>
    <row r="1462" spans="1:1" x14ac:dyDescent="0.6">
      <c r="A1462" s="29"/>
    </row>
    <row r="1463" spans="1:1" x14ac:dyDescent="0.6">
      <c r="A1463" s="29"/>
    </row>
    <row r="1464" spans="1:1" x14ac:dyDescent="0.6">
      <c r="A1464" s="29"/>
    </row>
    <row r="1465" spans="1:1" x14ac:dyDescent="0.6">
      <c r="A1465" s="29"/>
    </row>
    <row r="1466" spans="1:1" x14ac:dyDescent="0.6">
      <c r="A1466" s="29"/>
    </row>
    <row r="1467" spans="1:1" x14ac:dyDescent="0.6">
      <c r="A1467" s="29"/>
    </row>
    <row r="1468" spans="1:1" x14ac:dyDescent="0.6">
      <c r="A1468" s="29"/>
    </row>
    <row r="1469" spans="1:1" x14ac:dyDescent="0.6">
      <c r="A1469" s="29"/>
    </row>
    <row r="1470" spans="1:1" x14ac:dyDescent="0.6">
      <c r="A1470" s="29"/>
    </row>
    <row r="1471" spans="1:1" x14ac:dyDescent="0.6">
      <c r="A1471" s="29"/>
    </row>
    <row r="1472" spans="1:1" x14ac:dyDescent="0.6">
      <c r="A1472" s="29"/>
    </row>
    <row r="1473" spans="1:1" x14ac:dyDescent="0.6">
      <c r="A1473" s="29"/>
    </row>
    <row r="1474" spans="1:1" x14ac:dyDescent="0.6">
      <c r="A1474" s="29"/>
    </row>
    <row r="1475" spans="1:1" x14ac:dyDescent="0.6">
      <c r="A1475" s="29"/>
    </row>
    <row r="1476" spans="1:1" x14ac:dyDescent="0.6">
      <c r="A1476" s="29"/>
    </row>
    <row r="1477" spans="1:1" x14ac:dyDescent="0.6">
      <c r="A1477" s="29"/>
    </row>
    <row r="1478" spans="1:1" x14ac:dyDescent="0.6">
      <c r="A1478" s="29"/>
    </row>
    <row r="1479" spans="1:1" x14ac:dyDescent="0.6">
      <c r="A1479" s="29"/>
    </row>
    <row r="1480" spans="1:1" x14ac:dyDescent="0.6">
      <c r="A1480" s="29"/>
    </row>
    <row r="1481" spans="1:1" x14ac:dyDescent="0.6">
      <c r="A1481" s="29"/>
    </row>
    <row r="1482" spans="1:1" x14ac:dyDescent="0.6">
      <c r="A1482" s="29"/>
    </row>
    <row r="1483" spans="1:1" x14ac:dyDescent="0.6">
      <c r="A1483" s="29"/>
    </row>
    <row r="1484" spans="1:1" x14ac:dyDescent="0.6">
      <c r="A1484" s="29"/>
    </row>
    <row r="1485" spans="1:1" x14ac:dyDescent="0.6">
      <c r="A1485" s="29"/>
    </row>
    <row r="1486" spans="1:1" x14ac:dyDescent="0.6">
      <c r="A1486" s="29"/>
    </row>
    <row r="1487" spans="1:1" x14ac:dyDescent="0.6">
      <c r="A1487" s="29"/>
    </row>
    <row r="1488" spans="1:1" x14ac:dyDescent="0.6">
      <c r="A1488" s="29"/>
    </row>
    <row r="1489" spans="1:1" x14ac:dyDescent="0.6">
      <c r="A1489" s="29"/>
    </row>
    <row r="1490" spans="1:1" x14ac:dyDescent="0.6">
      <c r="A1490" s="29"/>
    </row>
    <row r="1491" spans="1:1" x14ac:dyDescent="0.6">
      <c r="A1491" s="29"/>
    </row>
    <row r="1492" spans="1:1" x14ac:dyDescent="0.6">
      <c r="A1492" s="29"/>
    </row>
    <row r="1493" spans="1:1" x14ac:dyDescent="0.6">
      <c r="A1493" s="29"/>
    </row>
    <row r="1494" spans="1:1" x14ac:dyDescent="0.6">
      <c r="A1494" s="29"/>
    </row>
    <row r="1495" spans="1:1" x14ac:dyDescent="0.6">
      <c r="A1495" s="29"/>
    </row>
    <row r="1496" spans="1:1" x14ac:dyDescent="0.6">
      <c r="A1496" s="29"/>
    </row>
    <row r="1497" spans="1:1" x14ac:dyDescent="0.6">
      <c r="A1497" s="29"/>
    </row>
    <row r="1498" spans="1:1" x14ac:dyDescent="0.6">
      <c r="A1498" s="29"/>
    </row>
    <row r="1499" spans="1:1" x14ac:dyDescent="0.6">
      <c r="A1499" s="29"/>
    </row>
    <row r="1500" spans="1:1" x14ac:dyDescent="0.6">
      <c r="A1500" s="29"/>
    </row>
    <row r="1501" spans="1:1" x14ac:dyDescent="0.6">
      <c r="A1501" s="29"/>
    </row>
    <row r="1502" spans="1:1" x14ac:dyDescent="0.6">
      <c r="A1502" s="29"/>
    </row>
    <row r="1503" spans="1:1" x14ac:dyDescent="0.6">
      <c r="A1503" s="29"/>
    </row>
    <row r="1504" spans="1:1" x14ac:dyDescent="0.6">
      <c r="A1504" s="29"/>
    </row>
    <row r="1505" spans="1:1" x14ac:dyDescent="0.6">
      <c r="A1505" s="29"/>
    </row>
    <row r="1506" spans="1:1" x14ac:dyDescent="0.6">
      <c r="A1506" s="29"/>
    </row>
    <row r="1507" spans="1:1" x14ac:dyDescent="0.6">
      <c r="A1507" s="29"/>
    </row>
    <row r="1508" spans="1:1" x14ac:dyDescent="0.6">
      <c r="A1508" s="29"/>
    </row>
    <row r="1509" spans="1:1" x14ac:dyDescent="0.6">
      <c r="A1509" s="29"/>
    </row>
    <row r="1510" spans="1:1" x14ac:dyDescent="0.6">
      <c r="A1510" s="29"/>
    </row>
    <row r="1511" spans="1:1" x14ac:dyDescent="0.6">
      <c r="A1511" s="29"/>
    </row>
    <row r="1512" spans="1:1" x14ac:dyDescent="0.6">
      <c r="A1512" s="29"/>
    </row>
    <row r="1513" spans="1:1" x14ac:dyDescent="0.6">
      <c r="A1513" s="29"/>
    </row>
    <row r="1514" spans="1:1" x14ac:dyDescent="0.6">
      <c r="A1514" s="29"/>
    </row>
    <row r="1515" spans="1:1" x14ac:dyDescent="0.6">
      <c r="A1515" s="29"/>
    </row>
    <row r="1516" spans="1:1" x14ac:dyDescent="0.6">
      <c r="A1516" s="29"/>
    </row>
    <row r="1517" spans="1:1" x14ac:dyDescent="0.6">
      <c r="A1517" s="29"/>
    </row>
    <row r="1518" spans="1:1" x14ac:dyDescent="0.6">
      <c r="A1518" s="29"/>
    </row>
    <row r="1519" spans="1:1" x14ac:dyDescent="0.6">
      <c r="A1519" s="29"/>
    </row>
    <row r="1520" spans="1:1" x14ac:dyDescent="0.6">
      <c r="A1520" s="29"/>
    </row>
    <row r="1521" spans="1:1" x14ac:dyDescent="0.6">
      <c r="A1521" s="29"/>
    </row>
    <row r="1522" spans="1:1" x14ac:dyDescent="0.6">
      <c r="A1522" s="29"/>
    </row>
    <row r="1523" spans="1:1" x14ac:dyDescent="0.6">
      <c r="A1523" s="29"/>
    </row>
    <row r="1524" spans="1:1" x14ac:dyDescent="0.6">
      <c r="A1524" s="29"/>
    </row>
    <row r="1525" spans="1:1" x14ac:dyDescent="0.6">
      <c r="A1525" s="29"/>
    </row>
    <row r="1526" spans="1:1" x14ac:dyDescent="0.6">
      <c r="A1526" s="29"/>
    </row>
    <row r="1527" spans="1:1" x14ac:dyDescent="0.6">
      <c r="A1527" s="29"/>
    </row>
    <row r="1528" spans="1:1" x14ac:dyDescent="0.6">
      <c r="A1528" s="29"/>
    </row>
    <row r="1529" spans="1:1" x14ac:dyDescent="0.6">
      <c r="A1529" s="29"/>
    </row>
    <row r="1530" spans="1:1" x14ac:dyDescent="0.6">
      <c r="A1530" s="29"/>
    </row>
    <row r="1531" spans="1:1" x14ac:dyDescent="0.6">
      <c r="A1531" s="29"/>
    </row>
    <row r="1532" spans="1:1" x14ac:dyDescent="0.6">
      <c r="A1532" s="29"/>
    </row>
    <row r="1533" spans="1:1" x14ac:dyDescent="0.6">
      <c r="A1533" s="29"/>
    </row>
    <row r="1534" spans="1:1" x14ac:dyDescent="0.6">
      <c r="A1534" s="29"/>
    </row>
    <row r="1535" spans="1:1" x14ac:dyDescent="0.6">
      <c r="A1535" s="29"/>
    </row>
    <row r="1536" spans="1:1" x14ac:dyDescent="0.6">
      <c r="A1536" s="29"/>
    </row>
    <row r="1537" spans="1:1" x14ac:dyDescent="0.6">
      <c r="A1537" s="29"/>
    </row>
    <row r="1538" spans="1:1" x14ac:dyDescent="0.6">
      <c r="A1538" s="29"/>
    </row>
    <row r="1539" spans="1:1" x14ac:dyDescent="0.6">
      <c r="A1539" s="29"/>
    </row>
    <row r="1540" spans="1:1" x14ac:dyDescent="0.6">
      <c r="A1540" s="29"/>
    </row>
    <row r="1541" spans="1:1" x14ac:dyDescent="0.6">
      <c r="A1541" s="29"/>
    </row>
    <row r="1542" spans="1:1" x14ac:dyDescent="0.6">
      <c r="A1542" s="29"/>
    </row>
    <row r="1543" spans="1:1" x14ac:dyDescent="0.6">
      <c r="A1543" s="29"/>
    </row>
    <row r="1544" spans="1:1" x14ac:dyDescent="0.6">
      <c r="A1544" s="29"/>
    </row>
    <row r="1545" spans="1:1" x14ac:dyDescent="0.6">
      <c r="A1545" s="29"/>
    </row>
    <row r="1546" spans="1:1" x14ac:dyDescent="0.6">
      <c r="A1546" s="29"/>
    </row>
    <row r="1547" spans="1:1" x14ac:dyDescent="0.6">
      <c r="A1547" s="29"/>
    </row>
    <row r="1548" spans="1:1" x14ac:dyDescent="0.6">
      <c r="A1548" s="29"/>
    </row>
    <row r="1549" spans="1:1" x14ac:dyDescent="0.6">
      <c r="A1549" s="29"/>
    </row>
    <row r="1550" spans="1:1" x14ac:dyDescent="0.6">
      <c r="A1550" s="29"/>
    </row>
    <row r="1551" spans="1:1" x14ac:dyDescent="0.6">
      <c r="A1551" s="29"/>
    </row>
    <row r="1552" spans="1:1" x14ac:dyDescent="0.6">
      <c r="A1552" s="29"/>
    </row>
    <row r="1553" spans="1:1" x14ac:dyDescent="0.6">
      <c r="A1553" s="29"/>
    </row>
    <row r="1554" spans="1:1" x14ac:dyDescent="0.6">
      <c r="A1554" s="29"/>
    </row>
    <row r="1555" spans="1:1" x14ac:dyDescent="0.6">
      <c r="A1555" s="29"/>
    </row>
    <row r="1556" spans="1:1" x14ac:dyDescent="0.6">
      <c r="A1556" s="29"/>
    </row>
    <row r="1557" spans="1:1" x14ac:dyDescent="0.6">
      <c r="A1557" s="29"/>
    </row>
    <row r="1558" spans="1:1" x14ac:dyDescent="0.6">
      <c r="A1558" s="29"/>
    </row>
    <row r="1559" spans="1:1" x14ac:dyDescent="0.6">
      <c r="A1559" s="29"/>
    </row>
    <row r="1560" spans="1:1" x14ac:dyDescent="0.6">
      <c r="A1560" s="29"/>
    </row>
    <row r="1561" spans="1:1" x14ac:dyDescent="0.6">
      <c r="A1561" s="29"/>
    </row>
    <row r="1562" spans="1:1" x14ac:dyDescent="0.6">
      <c r="A1562" s="29"/>
    </row>
    <row r="1563" spans="1:1" x14ac:dyDescent="0.6">
      <c r="A1563" s="29"/>
    </row>
    <row r="1564" spans="1:1" x14ac:dyDescent="0.6">
      <c r="A1564" s="29"/>
    </row>
    <row r="1565" spans="1:1" x14ac:dyDescent="0.6">
      <c r="A1565" s="29"/>
    </row>
    <row r="1566" spans="1:1" x14ac:dyDescent="0.6">
      <c r="A1566" s="29"/>
    </row>
    <row r="1567" spans="1:1" x14ac:dyDescent="0.6">
      <c r="A1567" s="29"/>
    </row>
    <row r="1568" spans="1:1" x14ac:dyDescent="0.6">
      <c r="A1568" s="29"/>
    </row>
    <row r="1569" spans="1:1" x14ac:dyDescent="0.6">
      <c r="A1569" s="29"/>
    </row>
    <row r="1570" spans="1:1" x14ac:dyDescent="0.6">
      <c r="A1570" s="29"/>
    </row>
    <row r="1571" spans="1:1" x14ac:dyDescent="0.6">
      <c r="A1571" s="29"/>
    </row>
    <row r="1572" spans="1:1" x14ac:dyDescent="0.6">
      <c r="A1572" s="29"/>
    </row>
    <row r="1573" spans="1:1" x14ac:dyDescent="0.6">
      <c r="A1573" s="29"/>
    </row>
    <row r="1574" spans="1:1" x14ac:dyDescent="0.6">
      <c r="A1574" s="29"/>
    </row>
    <row r="1575" spans="1:1" x14ac:dyDescent="0.6">
      <c r="A1575" s="29"/>
    </row>
    <row r="1576" spans="1:1" x14ac:dyDescent="0.6">
      <c r="A1576" s="29"/>
    </row>
    <row r="1577" spans="1:1" x14ac:dyDescent="0.6">
      <c r="A1577" s="29"/>
    </row>
    <row r="1578" spans="1:1" x14ac:dyDescent="0.6">
      <c r="A1578" s="29"/>
    </row>
    <row r="1579" spans="1:1" x14ac:dyDescent="0.6">
      <c r="A1579" s="29"/>
    </row>
    <row r="1580" spans="1:1" x14ac:dyDescent="0.6">
      <c r="A1580" s="29"/>
    </row>
    <row r="1581" spans="1:1" x14ac:dyDescent="0.6">
      <c r="A1581" s="29"/>
    </row>
    <row r="1582" spans="1:1" x14ac:dyDescent="0.6">
      <c r="A1582" s="29"/>
    </row>
    <row r="1583" spans="1:1" x14ac:dyDescent="0.6">
      <c r="A1583" s="29"/>
    </row>
    <row r="1584" spans="1:1" x14ac:dyDescent="0.6">
      <c r="A1584" s="29"/>
    </row>
    <row r="1585" spans="1:1" x14ac:dyDescent="0.6">
      <c r="A1585" s="29"/>
    </row>
    <row r="1586" spans="1:1" x14ac:dyDescent="0.6">
      <c r="A1586" s="29"/>
    </row>
    <row r="1587" spans="1:1" x14ac:dyDescent="0.6">
      <c r="A1587" s="29"/>
    </row>
    <row r="1588" spans="1:1" x14ac:dyDescent="0.6">
      <c r="A1588" s="29"/>
    </row>
    <row r="1589" spans="1:1" x14ac:dyDescent="0.6">
      <c r="A1589" s="29"/>
    </row>
    <row r="1590" spans="1:1" x14ac:dyDescent="0.6">
      <c r="A1590" s="29"/>
    </row>
    <row r="1591" spans="1:1" x14ac:dyDescent="0.6">
      <c r="A1591" s="29"/>
    </row>
    <row r="1592" spans="1:1" x14ac:dyDescent="0.6">
      <c r="A1592" s="29"/>
    </row>
    <row r="1593" spans="1:1" x14ac:dyDescent="0.6">
      <c r="A1593" s="29"/>
    </row>
    <row r="1594" spans="1:1" x14ac:dyDescent="0.6">
      <c r="A1594" s="29"/>
    </row>
    <row r="1595" spans="1:1" x14ac:dyDescent="0.6">
      <c r="A1595" s="29"/>
    </row>
    <row r="1596" spans="1:1" x14ac:dyDescent="0.6">
      <c r="A1596" s="29"/>
    </row>
    <row r="1597" spans="1:1" x14ac:dyDescent="0.6">
      <c r="A1597" s="29"/>
    </row>
    <row r="1598" spans="1:1" x14ac:dyDescent="0.6">
      <c r="A1598" s="29"/>
    </row>
    <row r="1599" spans="1:1" x14ac:dyDescent="0.6">
      <c r="A1599" s="29"/>
    </row>
    <row r="1600" spans="1:1" x14ac:dyDescent="0.6">
      <c r="A1600" s="29"/>
    </row>
    <row r="1601" spans="1:1" x14ac:dyDescent="0.6">
      <c r="A1601" s="29"/>
    </row>
    <row r="1602" spans="1:1" x14ac:dyDescent="0.6">
      <c r="A1602" s="29"/>
    </row>
    <row r="1603" spans="1:1" x14ac:dyDescent="0.6">
      <c r="A1603" s="29"/>
    </row>
    <row r="1604" spans="1:1" x14ac:dyDescent="0.6">
      <c r="A1604" s="29"/>
    </row>
    <row r="1605" spans="1:1" x14ac:dyDescent="0.6">
      <c r="A1605" s="29"/>
    </row>
    <row r="1606" spans="1:1" x14ac:dyDescent="0.6">
      <c r="A1606" s="29"/>
    </row>
    <row r="1607" spans="1:1" x14ac:dyDescent="0.6">
      <c r="A1607" s="29"/>
    </row>
    <row r="1608" spans="1:1" x14ac:dyDescent="0.6">
      <c r="A1608" s="29"/>
    </row>
    <row r="1609" spans="1:1" x14ac:dyDescent="0.6">
      <c r="A1609" s="29"/>
    </row>
    <row r="1610" spans="1:1" x14ac:dyDescent="0.6">
      <c r="A1610" s="29"/>
    </row>
    <row r="1611" spans="1:1" x14ac:dyDescent="0.6">
      <c r="A1611" s="29"/>
    </row>
    <row r="1612" spans="1:1" x14ac:dyDescent="0.6">
      <c r="A1612" s="29"/>
    </row>
    <row r="1613" spans="1:1" x14ac:dyDescent="0.6">
      <c r="A1613" s="29"/>
    </row>
    <row r="1614" spans="1:1" x14ac:dyDescent="0.6">
      <c r="A1614" s="29"/>
    </row>
    <row r="1615" spans="1:1" x14ac:dyDescent="0.6">
      <c r="A1615" s="29"/>
    </row>
    <row r="1616" spans="1:1" x14ac:dyDescent="0.6">
      <c r="A1616" s="29"/>
    </row>
    <row r="1617" spans="1:1" x14ac:dyDescent="0.6">
      <c r="A1617" s="29"/>
    </row>
    <row r="1618" spans="1:1" x14ac:dyDescent="0.6">
      <c r="A1618" s="29"/>
    </row>
    <row r="1619" spans="1:1" x14ac:dyDescent="0.6">
      <c r="A1619" s="29"/>
    </row>
    <row r="1620" spans="1:1" x14ac:dyDescent="0.6">
      <c r="A1620" s="29"/>
    </row>
    <row r="1621" spans="1:1" x14ac:dyDescent="0.6">
      <c r="A1621" s="29"/>
    </row>
    <row r="1622" spans="1:1" x14ac:dyDescent="0.6">
      <c r="A1622" s="29"/>
    </row>
    <row r="1623" spans="1:1" x14ac:dyDescent="0.6">
      <c r="A1623" s="29"/>
    </row>
    <row r="1624" spans="1:1" x14ac:dyDescent="0.6">
      <c r="A1624" s="29"/>
    </row>
    <row r="1625" spans="1:1" x14ac:dyDescent="0.6">
      <c r="A1625" s="29"/>
    </row>
    <row r="1626" spans="1:1" x14ac:dyDescent="0.6">
      <c r="A1626" s="29"/>
    </row>
    <row r="1627" spans="1:1" x14ac:dyDescent="0.6">
      <c r="A1627" s="29"/>
    </row>
    <row r="1628" spans="1:1" x14ac:dyDescent="0.6">
      <c r="A1628" s="29"/>
    </row>
    <row r="1629" spans="1:1" x14ac:dyDescent="0.6">
      <c r="A1629" s="29"/>
    </row>
    <row r="1630" spans="1:1" x14ac:dyDescent="0.6">
      <c r="A1630" s="29"/>
    </row>
    <row r="1631" spans="1:1" x14ac:dyDescent="0.6">
      <c r="A1631" s="29"/>
    </row>
    <row r="1632" spans="1:1" x14ac:dyDescent="0.6">
      <c r="A1632" s="29"/>
    </row>
    <row r="1633" spans="1:1" x14ac:dyDescent="0.6">
      <c r="A1633" s="29"/>
    </row>
    <row r="1634" spans="1:1" x14ac:dyDescent="0.6">
      <c r="A1634" s="29"/>
    </row>
    <row r="1635" spans="1:1" x14ac:dyDescent="0.6">
      <c r="A1635" s="29"/>
    </row>
    <row r="1636" spans="1:1" x14ac:dyDescent="0.6">
      <c r="A1636" s="29"/>
    </row>
    <row r="1637" spans="1:1" x14ac:dyDescent="0.6">
      <c r="A1637" s="29"/>
    </row>
    <row r="1638" spans="1:1" x14ac:dyDescent="0.6">
      <c r="A1638" s="29"/>
    </row>
    <row r="1639" spans="1:1" x14ac:dyDescent="0.6">
      <c r="A1639" s="29"/>
    </row>
    <row r="1640" spans="1:1" x14ac:dyDescent="0.6">
      <c r="A1640" s="29"/>
    </row>
    <row r="1641" spans="1:1" x14ac:dyDescent="0.6">
      <c r="A1641" s="29"/>
    </row>
    <row r="1642" spans="1:1" x14ac:dyDescent="0.6">
      <c r="A1642" s="29"/>
    </row>
    <row r="1643" spans="1:1" x14ac:dyDescent="0.6">
      <c r="A1643" s="29"/>
    </row>
    <row r="1644" spans="1:1" x14ac:dyDescent="0.6">
      <c r="A1644" s="29"/>
    </row>
    <row r="1645" spans="1:1" x14ac:dyDescent="0.6">
      <c r="A1645" s="29"/>
    </row>
    <row r="1646" spans="1:1" x14ac:dyDescent="0.6">
      <c r="A1646" s="29"/>
    </row>
    <row r="1647" spans="1:1" x14ac:dyDescent="0.6">
      <c r="A1647" s="29"/>
    </row>
    <row r="1648" spans="1:1" x14ac:dyDescent="0.6">
      <c r="A1648" s="29"/>
    </row>
    <row r="1649" spans="1:1" x14ac:dyDescent="0.6">
      <c r="A1649" s="29"/>
    </row>
    <row r="1650" spans="1:1" x14ac:dyDescent="0.6">
      <c r="A1650" s="29"/>
    </row>
    <row r="1651" spans="1:1" x14ac:dyDescent="0.6">
      <c r="A1651" s="29"/>
    </row>
    <row r="1652" spans="1:1" x14ac:dyDescent="0.6">
      <c r="A1652" s="29"/>
    </row>
    <row r="1653" spans="1:1" x14ac:dyDescent="0.6">
      <c r="A1653" s="29"/>
    </row>
    <row r="1654" spans="1:1" x14ac:dyDescent="0.6">
      <c r="A1654" s="29"/>
    </row>
    <row r="1655" spans="1:1" x14ac:dyDescent="0.6">
      <c r="A1655" s="29"/>
    </row>
    <row r="1656" spans="1:1" x14ac:dyDescent="0.6">
      <c r="A1656" s="29"/>
    </row>
    <row r="1657" spans="1:1" x14ac:dyDescent="0.6">
      <c r="A1657" s="29"/>
    </row>
    <row r="1658" spans="1:1" x14ac:dyDescent="0.6">
      <c r="A1658" s="29"/>
    </row>
    <row r="1659" spans="1:1" x14ac:dyDescent="0.6">
      <c r="A1659" s="29"/>
    </row>
    <row r="1660" spans="1:1" x14ac:dyDescent="0.6">
      <c r="A1660" s="29"/>
    </row>
    <row r="1661" spans="1:1" x14ac:dyDescent="0.6">
      <c r="A1661" s="29"/>
    </row>
    <row r="1662" spans="1:1" x14ac:dyDescent="0.6">
      <c r="A1662" s="29"/>
    </row>
    <row r="1663" spans="1:1" x14ac:dyDescent="0.6">
      <c r="A1663" s="29"/>
    </row>
    <row r="1664" spans="1:1" x14ac:dyDescent="0.6">
      <c r="A1664" s="29"/>
    </row>
    <row r="1665" spans="1:1" x14ac:dyDescent="0.6">
      <c r="A1665" s="29"/>
    </row>
    <row r="1666" spans="1:1" x14ac:dyDescent="0.6">
      <c r="A1666" s="29"/>
    </row>
    <row r="1667" spans="1:1" x14ac:dyDescent="0.6">
      <c r="A1667" s="29"/>
    </row>
    <row r="1668" spans="1:1" x14ac:dyDescent="0.6">
      <c r="A1668" s="29"/>
    </row>
    <row r="1669" spans="1:1" x14ac:dyDescent="0.6">
      <c r="A1669" s="29"/>
    </row>
    <row r="1670" spans="1:1" x14ac:dyDescent="0.6">
      <c r="A1670" s="29"/>
    </row>
    <row r="1671" spans="1:1" x14ac:dyDescent="0.6">
      <c r="A1671" s="29"/>
    </row>
    <row r="1672" spans="1:1" x14ac:dyDescent="0.6">
      <c r="A1672" s="29"/>
    </row>
    <row r="1673" spans="1:1" x14ac:dyDescent="0.6">
      <c r="A1673" s="29"/>
    </row>
    <row r="1674" spans="1:1" x14ac:dyDescent="0.6">
      <c r="A1674" s="29"/>
    </row>
    <row r="1675" spans="1:1" x14ac:dyDescent="0.6">
      <c r="A1675" s="29"/>
    </row>
    <row r="1676" spans="1:1" x14ac:dyDescent="0.6">
      <c r="A1676" s="29"/>
    </row>
    <row r="1677" spans="1:1" x14ac:dyDescent="0.6">
      <c r="A1677" s="29"/>
    </row>
    <row r="1678" spans="1:1" x14ac:dyDescent="0.6">
      <c r="A1678" s="29"/>
    </row>
    <row r="1679" spans="1:1" x14ac:dyDescent="0.6">
      <c r="A1679" s="29"/>
    </row>
    <row r="1680" spans="1:1" x14ac:dyDescent="0.6">
      <c r="A1680" s="29"/>
    </row>
    <row r="1681" spans="1:1" x14ac:dyDescent="0.6">
      <c r="A1681" s="29"/>
    </row>
    <row r="1682" spans="1:1" x14ac:dyDescent="0.6">
      <c r="A1682" s="29"/>
    </row>
    <row r="1683" spans="1:1" x14ac:dyDescent="0.6">
      <c r="A1683" s="29"/>
    </row>
    <row r="1684" spans="1:1" x14ac:dyDescent="0.6">
      <c r="A1684" s="29"/>
    </row>
    <row r="1685" spans="1:1" x14ac:dyDescent="0.6">
      <c r="A1685" s="29"/>
    </row>
    <row r="1686" spans="1:1" x14ac:dyDescent="0.6">
      <c r="A1686" s="29"/>
    </row>
    <row r="1687" spans="1:1" x14ac:dyDescent="0.6">
      <c r="A1687" s="29"/>
    </row>
    <row r="1688" spans="1:1" x14ac:dyDescent="0.6">
      <c r="A1688" s="29"/>
    </row>
    <row r="1689" spans="1:1" x14ac:dyDescent="0.6">
      <c r="A1689" s="29"/>
    </row>
    <row r="1690" spans="1:1" x14ac:dyDescent="0.6">
      <c r="A1690" s="29"/>
    </row>
    <row r="1691" spans="1:1" x14ac:dyDescent="0.6">
      <c r="A1691" s="29"/>
    </row>
    <row r="1692" spans="1:1" x14ac:dyDescent="0.6">
      <c r="A1692" s="29"/>
    </row>
    <row r="1693" spans="1:1" x14ac:dyDescent="0.6">
      <c r="A1693" s="29"/>
    </row>
    <row r="1694" spans="1:1" x14ac:dyDescent="0.6">
      <c r="A1694" s="29"/>
    </row>
    <row r="1695" spans="1:1" x14ac:dyDescent="0.6">
      <c r="A1695" s="29"/>
    </row>
    <row r="1696" spans="1:1" x14ac:dyDescent="0.6">
      <c r="A1696" s="29"/>
    </row>
    <row r="1697" spans="1:1" x14ac:dyDescent="0.6">
      <c r="A1697" s="29"/>
    </row>
    <row r="1698" spans="1:1" x14ac:dyDescent="0.6">
      <c r="A1698" s="29"/>
    </row>
    <row r="1699" spans="1:1" x14ac:dyDescent="0.6">
      <c r="A1699" s="29"/>
    </row>
    <row r="1700" spans="1:1" x14ac:dyDescent="0.6">
      <c r="A1700" s="29"/>
    </row>
    <row r="1701" spans="1:1" x14ac:dyDescent="0.6">
      <c r="A1701" s="29"/>
    </row>
    <row r="1702" spans="1:1" x14ac:dyDescent="0.6">
      <c r="A1702" s="29"/>
    </row>
    <row r="1703" spans="1:1" x14ac:dyDescent="0.6">
      <c r="A1703" s="29"/>
    </row>
    <row r="1704" spans="1:1" x14ac:dyDescent="0.6">
      <c r="A1704" s="29"/>
    </row>
    <row r="1705" spans="1:1" x14ac:dyDescent="0.6">
      <c r="A1705" s="29"/>
    </row>
    <row r="1706" spans="1:1" x14ac:dyDescent="0.6">
      <c r="A1706" s="29"/>
    </row>
    <row r="1707" spans="1:1" x14ac:dyDescent="0.6">
      <c r="A1707" s="29"/>
    </row>
    <row r="1708" spans="1:1" x14ac:dyDescent="0.6">
      <c r="A1708" s="29"/>
    </row>
    <row r="1709" spans="1:1" x14ac:dyDescent="0.6">
      <c r="A1709" s="29"/>
    </row>
    <row r="1710" spans="1:1" x14ac:dyDescent="0.6">
      <c r="A1710" s="29"/>
    </row>
    <row r="1711" spans="1:1" x14ac:dyDescent="0.6">
      <c r="A1711" s="29"/>
    </row>
    <row r="1712" spans="1:1" x14ac:dyDescent="0.6">
      <c r="A1712" s="29"/>
    </row>
    <row r="1713" spans="1:1" x14ac:dyDescent="0.6">
      <c r="A1713" s="29"/>
    </row>
    <row r="1714" spans="1:1" x14ac:dyDescent="0.6">
      <c r="A1714" s="29"/>
    </row>
    <row r="1715" spans="1:1" x14ac:dyDescent="0.6">
      <c r="A1715" s="29"/>
    </row>
    <row r="1716" spans="1:1" x14ac:dyDescent="0.6">
      <c r="A1716" s="29"/>
    </row>
    <row r="1717" spans="1:1" x14ac:dyDescent="0.6">
      <c r="A1717" s="29"/>
    </row>
    <row r="1718" spans="1:1" x14ac:dyDescent="0.6">
      <c r="A1718" s="29"/>
    </row>
    <row r="1719" spans="1:1" x14ac:dyDescent="0.6">
      <c r="A1719" s="29"/>
    </row>
    <row r="1720" spans="1:1" x14ac:dyDescent="0.6">
      <c r="A1720" s="29"/>
    </row>
    <row r="1721" spans="1:1" x14ac:dyDescent="0.6">
      <c r="A1721" s="29"/>
    </row>
    <row r="1722" spans="1:1" x14ac:dyDescent="0.6">
      <c r="A1722" s="29"/>
    </row>
    <row r="1723" spans="1:1" x14ac:dyDescent="0.6">
      <c r="A1723" s="29"/>
    </row>
    <row r="1724" spans="1:1" x14ac:dyDescent="0.6">
      <c r="A1724" s="29"/>
    </row>
    <row r="1725" spans="1:1" x14ac:dyDescent="0.6">
      <c r="A1725" s="29"/>
    </row>
    <row r="1726" spans="1:1" x14ac:dyDescent="0.6">
      <c r="A1726" s="29"/>
    </row>
    <row r="1727" spans="1:1" x14ac:dyDescent="0.6">
      <c r="A1727" s="29"/>
    </row>
  </sheetData>
  <protectedRanges>
    <protectedRange sqref="I4:I6" name="Intervalo1"/>
  </protectedRanges>
  <mergeCells count="11">
    <mergeCell ref="G15:I15"/>
    <mergeCell ref="A1:E1"/>
    <mergeCell ref="G3:I3"/>
    <mergeCell ref="G4:H4"/>
    <mergeCell ref="G5:H5"/>
    <mergeCell ref="G6:H6"/>
    <mergeCell ref="G22:H22"/>
    <mergeCell ref="G23:H23"/>
    <mergeCell ref="G24:H24"/>
    <mergeCell ref="G25:H25"/>
    <mergeCell ref="G21:I21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cf56e405-d2b0-4266-b210-aa04636b6161}" enabled="0" method="" siteId="{cf56e405-d2b0-4266-b210-aa04636b616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Input</vt:lpstr>
      <vt:lpstr>Compra</vt:lpstr>
      <vt:lpstr>Aluguel</vt:lpstr>
      <vt:lpstr>Financiamento PRICE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Antônio Sanches</dc:creator>
  <cp:keywords/>
  <dc:description/>
  <cp:lastModifiedBy>Antônio Sanches</cp:lastModifiedBy>
  <cp:revision/>
  <dcterms:created xsi:type="dcterms:W3CDTF">2023-01-13T11:51:46Z</dcterms:created>
  <dcterms:modified xsi:type="dcterms:W3CDTF">2023-02-06T21:21:47Z</dcterms:modified>
  <cp:category/>
  <cp:contentStatus/>
</cp:coreProperties>
</file>