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013984\Downloads\"/>
    </mc:Choice>
  </mc:AlternateContent>
  <xr:revisionPtr revIDLastSave="0" documentId="8_{4B3F25A2-C40D-43CD-BC84-B1037AADD7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mece aqui" sheetId="1" r:id="rId1"/>
    <sheet name="Planejamento" sheetId="2" r:id="rId2"/>
    <sheet name="Despesas" sheetId="3" r:id="rId3"/>
    <sheet name="Câmbio" sheetId="4" r:id="rId4"/>
    <sheet name="Checklist" sheetId="5" r:id="rId5"/>
  </sheets>
  <definedNames>
    <definedName name="_xlnm._FilterDatabase" localSheetId="4" hidden="1">Checklist!$B$5:$G$26</definedName>
    <definedName name="_xlnm._FilterDatabase" localSheetId="2" hidden="1">Despesas!$A$5:$L$41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8" i="4" l="1"/>
  <c r="G9" i="4" s="1"/>
  <c r="K42" i="3"/>
  <c r="C18" i="2" s="1"/>
  <c r="I41" i="3"/>
  <c r="I40" i="3"/>
  <c r="I39" i="3"/>
  <c r="I38" i="3"/>
  <c r="I37" i="3"/>
  <c r="I36" i="3"/>
  <c r="I35" i="3"/>
  <c r="I34" i="3"/>
  <c r="I33" i="3"/>
  <c r="I32" i="3"/>
  <c r="I31" i="3"/>
  <c r="F23" i="2" s="1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F18" i="2" s="1"/>
  <c r="I17" i="3"/>
  <c r="I16" i="3"/>
  <c r="I15" i="3"/>
  <c r="F17" i="2" s="1"/>
  <c r="I14" i="3"/>
  <c r="I13" i="3"/>
  <c r="F16" i="2" s="1"/>
  <c r="I12" i="3"/>
  <c r="I11" i="3"/>
  <c r="I10" i="3"/>
  <c r="I9" i="3"/>
  <c r="I8" i="3"/>
  <c r="I7" i="3"/>
  <c r="F15" i="2" s="1"/>
  <c r="F22" i="2"/>
  <c r="F21" i="2"/>
  <c r="F11" i="2"/>
  <c r="F10" i="2"/>
  <c r="F19" i="2" l="1"/>
  <c r="F20" i="2"/>
  <c r="I42" i="3"/>
  <c r="C15" i="2" s="1"/>
  <c r="H11" i="2" s="1"/>
  <c r="G10" i="4"/>
  <c r="G11" i="4" s="1"/>
  <c r="C16" i="2" l="1"/>
  <c r="C17" i="2" s="1"/>
  <c r="C22" i="2" s="1"/>
  <c r="H15" i="2" s="1"/>
  <c r="G13" i="4"/>
  <c r="G12" i="4"/>
  <c r="C19" i="2" l="1"/>
  <c r="H7" i="2" s="1"/>
  <c r="C23" i="2"/>
  <c r="C20" i="2"/>
  <c r="C21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Rico</author>
  </authors>
  <commentList>
    <comment ref="G9" authorId="0" shapeId="0" xr:uid="{00000000-0006-0000-0200-000001000000}">
      <text>
        <r>
          <rPr>
            <sz val="10"/>
            <rFont val="Arial"/>
            <family val="2"/>
          </rPr>
          <t>Cotação do euro usada no artigo: € 1 = R$ 5,85. Campo editável para outras simulações.</t>
        </r>
      </text>
    </comment>
    <comment ref="G12" authorId="0" shapeId="0" xr:uid="{00000000-0006-0000-0200-000002000000}">
      <text>
        <r>
          <rPr>
            <sz val="10"/>
            <rFont val="Arial"/>
            <family val="2"/>
          </rPr>
          <t>Cotação do euro usada no artigo: € 1 = R$ 5,85. Campo editável para outras simulações.</t>
        </r>
      </text>
    </comment>
    <comment ref="G14" authorId="0" shapeId="0" xr:uid="{00000000-0006-0000-0200-000003000000}">
      <text>
        <r>
          <rPr>
            <sz val="10"/>
            <rFont val="Arial"/>
            <family val="2"/>
          </rPr>
          <t>Cotação do euro usada no artigo: € 1 = R$ 5,85. Campo editável para outras simulações.</t>
        </r>
      </text>
    </comment>
  </commentList>
</comments>
</file>

<file path=xl/sharedStrings.xml><?xml version="1.0" encoding="utf-8"?>
<sst xmlns="http://schemas.openxmlformats.org/spreadsheetml/2006/main" count="306" uniqueCount="154">
  <si>
    <t>ORÇAMENTO DE VIAGEM</t>
  </si>
  <si>
    <t>Planejar antes de embarcar ajuda a transformar custos dispersos em uma meta possível.</t>
  </si>
  <si>
    <t>Como usar esta planilha</t>
  </si>
  <si>
    <t>1. Planeje</t>
  </si>
  <si>
    <t>Preencha destino, datas, orçamento, viajantes e reserva para imprevistos.</t>
  </si>
  <si>
    <t>2. Liste os gastos</t>
  </si>
  <si>
    <t>Registre quantidades e valores na aba Despesas. Os totais são automáticos.</t>
  </si>
  <si>
    <t>3. Simule o câmbio</t>
  </si>
  <si>
    <t>Escolha a moeda e atualize cotação, spread, impostos e taxas. Esses valores são editáveis e variam conforme mercado, instituição e meio de pagamento.</t>
  </si>
  <si>
    <t>4. Acompanhe</t>
  </si>
  <si>
    <t>Compare orçamento, previsto e realizado.</t>
  </si>
  <si>
    <t>5. Personalize</t>
  </si>
  <si>
    <t>Adapte as linhas para qualquer roteiro.</t>
  </si>
  <si>
    <t>Legenda visual</t>
  </si>
  <si>
    <t>Campos editáveis</t>
  </si>
  <si>
    <t>Cálculos automáticos</t>
  </si>
  <si>
    <t>Ponto de atenção</t>
  </si>
  <si>
    <t>Atenção ao câmbio: confira e atualize as premissas antes de cada simulação. Cotação, impostos, spread e tarifas não são valores fixos.</t>
  </si>
  <si>
    <t>Exemplo preenchido: Portugal (Lisboa + Porto), com valores da análise da Copa do Mundo de 2030. Os R$ 28.801,60 resultam das contas sem arredondamento.</t>
  </si>
  <si>
    <t>PLANEJAMENTO DA VIAGEM</t>
  </si>
  <si>
    <t>Premissas editáveis, painel automático e visão do valor que ainda precisa ser reservado.</t>
  </si>
  <si>
    <t>Dados da viagem</t>
  </si>
  <si>
    <t>Premissas financeiras</t>
  </si>
  <si>
    <t>Status do orçamento</t>
  </si>
  <si>
    <t>Destino</t>
  </si>
  <si>
    <t xml:space="preserve">Portugal </t>
  </si>
  <si>
    <t>Orçamento disponível</t>
  </si>
  <si>
    <t>Data de ida</t>
  </si>
  <si>
    <t>Reserva para imprevistos</t>
  </si>
  <si>
    <t>Data de volta</t>
  </si>
  <si>
    <t>Valor já reservado</t>
  </si>
  <si>
    <t>Número de viajantes</t>
  </si>
  <si>
    <t>Meses até a viagem</t>
  </si>
  <si>
    <t>Quanto já foi pago</t>
  </si>
  <si>
    <t>Tipo de viagem</t>
  </si>
  <si>
    <t>Internacional</t>
  </si>
  <si>
    <t>Dias de viagem</t>
  </si>
  <si>
    <t>Resumo do orçamento</t>
  </si>
  <si>
    <t>Gastos previstos por categoria</t>
  </si>
  <si>
    <t>Média por viajante</t>
  </si>
  <si>
    <t>Total previsto</t>
  </si>
  <si>
    <t>Transporte</t>
  </si>
  <si>
    <t>Hospedagem</t>
  </si>
  <si>
    <t>Custo planejado</t>
  </si>
  <si>
    <t>Alimentação</t>
  </si>
  <si>
    <t>Total realizado</t>
  </si>
  <si>
    <t>Passeios</t>
  </si>
  <si>
    <t>Saldo do orçamento</t>
  </si>
  <si>
    <t>Compras</t>
  </si>
  <si>
    <t>Valor ainda necessário</t>
  </si>
  <si>
    <t>Documentação</t>
  </si>
  <si>
    <t>Reserva mensal sugerida</t>
  </si>
  <si>
    <t>Conectividade</t>
  </si>
  <si>
    <t>Custo por viajante</t>
  </si>
  <si>
    <t>Seguro</t>
  </si>
  <si>
    <t>Custo por dia</t>
  </si>
  <si>
    <t>Outros</t>
  </si>
  <si>
    <t>DESPESAS DA VIAGEM</t>
  </si>
  <si>
    <t>Exemplo Portugal: valores em euros usam a cotação de R$ 5,85 adotada no artigo.</t>
  </si>
  <si>
    <t>Item</t>
  </si>
  <si>
    <t>Descrição</t>
  </si>
  <si>
    <t>Categoria</t>
  </si>
  <si>
    <t>Moeda</t>
  </si>
  <si>
    <t>Quantidade</t>
  </si>
  <si>
    <t>Valor unitário</t>
  </si>
  <si>
    <t>Cotação editável usada</t>
  </si>
  <si>
    <t>Taxas adicionais</t>
  </si>
  <si>
    <t>Status</t>
  </si>
  <si>
    <t>Valor realizado</t>
  </si>
  <si>
    <t>Observações</t>
  </si>
  <si>
    <t>Passagens aéreas (casal)</t>
  </si>
  <si>
    <t>BRL</t>
  </si>
  <si>
    <t>Planejado</t>
  </si>
  <si>
    <t>Valor total para duas pessoas</t>
  </si>
  <si>
    <t>Trechos internos (Lisboa–Porto)</t>
  </si>
  <si>
    <t>Deslocamento interno entre as cidades</t>
  </si>
  <si>
    <t>Transporte local</t>
  </si>
  <si>
    <t>EUR</t>
  </si>
  <si>
    <t>€ 7,25 × 2 pessoas × 8 dias</t>
  </si>
  <si>
    <t>Aluguel de carro</t>
  </si>
  <si>
    <t>Combustível / pedágio</t>
  </si>
  <si>
    <t>Hospedagem (7 noites)</t>
  </si>
  <si>
    <t>€ 140 × 7 noites</t>
  </si>
  <si>
    <t>Taxa de hospedagem</t>
  </si>
  <si>
    <t>Alimentação (casal / dia)</t>
  </si>
  <si>
    <t>€ 55 × 2 pessoas × 8 dias</t>
  </si>
  <si>
    <t>Almoço</t>
  </si>
  <si>
    <t>Jantar</t>
  </si>
  <si>
    <t>Lanches e bebidas</t>
  </si>
  <si>
    <t>Ingressos (2 jogos × 2 pessoas)</t>
  </si>
  <si>
    <t>Quatro ingressos no total</t>
  </si>
  <si>
    <t>Museus / atrações</t>
  </si>
  <si>
    <t>Passeios guiados</t>
  </si>
  <si>
    <t>Eventos / shows</t>
  </si>
  <si>
    <t>Presentes</t>
  </si>
  <si>
    <t>Roupas / itens pessoais</t>
  </si>
  <si>
    <t>Passaporte / visto</t>
  </si>
  <si>
    <t>Taxas / autorizações</t>
  </si>
  <si>
    <t>Chip / internet</t>
  </si>
  <si>
    <t>Seguro viagem</t>
  </si>
  <si>
    <t>Farmácia</t>
  </si>
  <si>
    <t>Bagagem extra</t>
  </si>
  <si>
    <t>Gastos extras</t>
  </si>
  <si>
    <t>Margem para despesas adicionais</t>
  </si>
  <si>
    <t>Item personalizado 1</t>
  </si>
  <si>
    <t>Item personalizado 2</t>
  </si>
  <si>
    <t>Item personalizado 3</t>
  </si>
  <si>
    <t>Item personalizado 4</t>
  </si>
  <si>
    <t>Item personalizado 5</t>
  </si>
  <si>
    <t>Item personalizado 6</t>
  </si>
  <si>
    <t>Item personalizado 7</t>
  </si>
  <si>
    <t>Item personalizado 8</t>
  </si>
  <si>
    <t>Item personalizado 9</t>
  </si>
  <si>
    <t>Item personalizado 10</t>
  </si>
  <si>
    <t>Item personalizado 11</t>
  </si>
  <si>
    <t>TOTAL</t>
  </si>
  <si>
    <t>SIMULADOR DE CÂMBIO</t>
  </si>
  <si>
    <t>Exemplo Portugal em EUR. Atualize as premissas ao criar outra simulação.</t>
  </si>
  <si>
    <t>Resultado estimado</t>
  </si>
  <si>
    <t>Valor em moeda estrangeira</t>
  </si>
  <si>
    <t>Cotação com spread</t>
  </si>
  <si>
    <t>Valor convertido</t>
  </si>
  <si>
    <t>Cotação de referência (R$)</t>
  </si>
  <si>
    <t>Tributos estimados</t>
  </si>
  <si>
    <t>Spread estimado (%)</t>
  </si>
  <si>
    <t>Custo total em reais</t>
  </si>
  <si>
    <t>Impostos / tributos estimados (%)</t>
  </si>
  <si>
    <t>Cotação efetiva</t>
  </si>
  <si>
    <t>Outras taxas estimadas (R$)</t>
  </si>
  <si>
    <t>Acréscimo sobre a referência</t>
  </si>
  <si>
    <t>IMPORTANTE: o exemplo usa EUR e a cotação de € 1 = R$ 5,85. Spread e impostos foram mantidos em 0% porque o artigo não define essas premissas para a conversão. Em outra simulação, atualize todos os campos conforme o mercado, a instituição, o produto e o meio de pagamento.</t>
  </si>
  <si>
    <t>CHECKLIST DA VIAGEM</t>
  </si>
  <si>
    <t>Organização prática para não deixar custos e providências importantes fora do planejamento.</t>
  </si>
  <si>
    <t>Concluído?</t>
  </si>
  <si>
    <t>Providência</t>
  </si>
  <si>
    <t>Prazo</t>
  </si>
  <si>
    <t>Responsável</t>
  </si>
  <si>
    <t>Não</t>
  </si>
  <si>
    <t>Definir orçamento máximo</t>
  </si>
  <si>
    <t>Planejamento</t>
  </si>
  <si>
    <t>Pesquisar passagens</t>
  </si>
  <si>
    <t>Reservar hospedagem</t>
  </si>
  <si>
    <t>Verificar documentos</t>
  </si>
  <si>
    <t>Solicitar visto, se necessário</t>
  </si>
  <si>
    <t>Contratar seguro viagem</t>
  </si>
  <si>
    <t>Planejar compra de moeda</t>
  </si>
  <si>
    <t>Câmbio</t>
  </si>
  <si>
    <t>Habilitar cartão para uso internacional</t>
  </si>
  <si>
    <t>Comprar chip ou eSIM</t>
  </si>
  <si>
    <t>Reservar atrações</t>
  </si>
  <si>
    <t>Revisar regras de bagagem</t>
  </si>
  <si>
    <t>Separar reserva para imprevistos</t>
  </si>
  <si>
    <t>Item personalizado</t>
  </si>
  <si>
    <t>Entradas editávels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</si>
</sst>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R$ &quot;#,##0.00;[Red]&quot;(R$ &quot;#,##0.00\);\-"/>
    <numFmt numFmtId="165" formatCode="0.0%;[Red]\(0.0%\);\-"/>
    <numFmt numFmtId="166" formatCode="#,##0.00;[Red]\(#,##0.00\);\-"/>
    <numFmt numFmtId="167" formatCode="0.0000"/>
  </numFmts>
  <fonts count="18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22"/>
      <color rgb="FFFFFFFF"/>
      <name val="Roboto Light"/>
    </font>
    <font>
      <sz val="22"/>
      <color rgb="FFFFFFFF"/>
      <name val="Roboto"/>
    </font>
    <font>
      <b/>
      <sz val="10"/>
      <color rgb="FFCDD8E6"/>
      <name val="Roboto Light"/>
    </font>
    <font>
      <b/>
      <sz val="10"/>
      <color theme="0"/>
      <name val="Roboto Light"/>
    </font>
    <font>
      <b/>
      <sz val="12"/>
      <color rgb="FFFE5200"/>
      <name val="Roboto"/>
    </font>
    <font>
      <sz val="11"/>
      <color theme="1"/>
      <name val="Roboto"/>
    </font>
    <font>
      <b/>
      <sz val="11"/>
      <color rgb="FFFFFFFF"/>
      <name val="Roboto"/>
    </font>
    <font>
      <b/>
      <sz val="11"/>
      <color rgb="FF0000FF"/>
      <name val="Roboto"/>
    </font>
    <font>
      <b/>
      <sz val="11"/>
      <color rgb="FF1C2431"/>
      <name val="Roboto"/>
    </font>
    <font>
      <b/>
      <sz val="11"/>
      <color rgb="FF270C5B"/>
      <name val="Roboto"/>
    </font>
    <font>
      <b/>
      <sz val="10"/>
      <color theme="0"/>
      <name val="Roboto"/>
    </font>
    <font>
      <b/>
      <sz val="11"/>
      <color rgb="FF5C6B7F"/>
      <name val="Roboto"/>
    </font>
    <font>
      <sz val="11"/>
      <color rgb="FF0000FF"/>
      <name val="Roboto"/>
    </font>
    <font>
      <b/>
      <sz val="14"/>
      <color rgb="FF270C5B"/>
      <name val="Roboto"/>
    </font>
    <font>
      <sz val="11"/>
      <color rgb="FF1C2431"/>
      <name val="Roboto"/>
    </font>
    <font>
      <b/>
      <sz val="11"/>
      <color rgb="FFFFFFFF"/>
      <name val="Roboto Black"/>
    </font>
  </fonts>
  <fills count="13">
    <fill>
      <patternFill patternType="none"/>
    </fill>
    <fill>
      <patternFill patternType="gray125"/>
    </fill>
    <fill>
      <patternFill patternType="solid">
        <fgColor rgb="FF270C5B"/>
        <bgColor rgb="FF1C2431"/>
      </patternFill>
    </fill>
    <fill>
      <patternFill patternType="solid">
        <fgColor rgb="FFFFF1E9"/>
        <bgColor rgb="FFFFF2CC"/>
      </patternFill>
    </fill>
    <fill>
      <patternFill patternType="solid">
        <fgColor rgb="FFFFFFFF"/>
        <bgColor rgb="FFFFF1E9"/>
      </patternFill>
    </fill>
    <fill>
      <patternFill patternType="solid">
        <fgColor rgb="FFFFF2CC"/>
        <bgColor rgb="FFFFF1E9"/>
      </patternFill>
    </fill>
    <fill>
      <patternFill patternType="solid">
        <fgColor rgb="FFEEE8F7"/>
        <bgColor rgb="FFE7EBF1"/>
      </patternFill>
    </fill>
    <fill>
      <patternFill patternType="solid">
        <fgColor rgb="FFE5F5EF"/>
        <bgColor rgb="FFE7EBF1"/>
      </patternFill>
    </fill>
    <fill>
      <patternFill patternType="solid">
        <fgColor rgb="FF190564"/>
        <bgColor indexed="64"/>
      </patternFill>
    </fill>
    <fill>
      <patternFill patternType="solid">
        <fgColor rgb="FF190564"/>
        <bgColor rgb="FF1C2431"/>
      </patternFill>
    </fill>
    <fill>
      <patternFill patternType="solid">
        <fgColor theme="0"/>
        <bgColor indexed="64"/>
      </patternFill>
    </fill>
    <fill>
      <patternFill patternType="solid">
        <fgColor rgb="FFFF5200"/>
        <bgColor indexed="64"/>
      </patternFill>
    </fill>
    <fill>
      <patternFill patternType="solid">
        <fgColor rgb="FFFF5200"/>
        <bgColor rgb="FF1C2431"/>
      </patternFill>
    </fill>
  </fills>
  <borders count="3">
    <border>
      <left/>
      <right/>
      <top/>
      <bottom/>
      <diagonal/>
    </border>
    <border>
      <left/>
      <right/>
      <top/>
      <bottom style="thin">
        <color rgb="FFFE5200"/>
      </bottom>
      <diagonal/>
    </border>
    <border>
      <left/>
      <right/>
      <top/>
      <bottom style="thin">
        <color rgb="FFE7EBF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8" borderId="0" xfId="0" applyFill="1"/>
    <xf numFmtId="0" fontId="0" fillId="8" borderId="0" xfId="0" applyFill="1" applyAlignment="1">
      <alignment vertical="center"/>
    </xf>
    <xf numFmtId="0" fontId="0" fillId="0" borderId="0" xfId="0" applyAlignment="1">
      <alignment vertical="center"/>
    </xf>
    <xf numFmtId="0" fontId="0" fillId="11" borderId="0" xfId="0" applyFill="1"/>
    <xf numFmtId="0" fontId="0" fillId="11" borderId="0" xfId="0" applyFill="1" applyAlignment="1">
      <alignment horizontal="left" vertical="center"/>
    </xf>
    <xf numFmtId="0" fontId="7" fillId="0" borderId="0" xfId="0" applyFont="1"/>
    <xf numFmtId="0" fontId="7" fillId="3" borderId="0" xfId="0" applyFont="1" applyFill="1"/>
    <xf numFmtId="0" fontId="7" fillId="4" borderId="0" xfId="0" applyFont="1" applyFill="1"/>
    <xf numFmtId="0" fontId="7" fillId="5" borderId="0" xfId="0" applyFont="1" applyFill="1"/>
    <xf numFmtId="0" fontId="7" fillId="8" borderId="0" xfId="0" applyFont="1" applyFill="1"/>
    <xf numFmtId="0" fontId="13" fillId="0" borderId="0" xfId="0" applyFont="1"/>
    <xf numFmtId="0" fontId="14" fillId="3" borderId="1" xfId="0" applyFont="1" applyFill="1" applyBorder="1"/>
    <xf numFmtId="164" fontId="14" fillId="3" borderId="1" xfId="0" applyNumberFormat="1" applyFont="1" applyFill="1" applyBorder="1"/>
    <xf numFmtId="165" fontId="14" fillId="3" borderId="1" xfId="0" applyNumberFormat="1" applyFont="1" applyFill="1" applyBorder="1"/>
    <xf numFmtId="1" fontId="16" fillId="4" borderId="2" xfId="0" applyNumberFormat="1" applyFont="1" applyFill="1" applyBorder="1"/>
    <xf numFmtId="0" fontId="8" fillId="0" borderId="0" xfId="0" applyFont="1"/>
    <xf numFmtId="164" fontId="16" fillId="7" borderId="2" xfId="0" applyNumberFormat="1" applyFont="1" applyFill="1" applyBorder="1"/>
    <xf numFmtId="164" fontId="16" fillId="4" borderId="2" xfId="0" applyNumberFormat="1" applyFont="1" applyFill="1" applyBorder="1"/>
    <xf numFmtId="0" fontId="14" fillId="3" borderId="1" xfId="0" applyFont="1" applyFill="1" applyBorder="1" applyAlignment="1">
      <alignment horizontal="right"/>
    </xf>
    <xf numFmtId="14" fontId="14" fillId="3" borderId="1" xfId="0" applyNumberFormat="1" applyFont="1" applyFill="1" applyBorder="1" applyAlignment="1">
      <alignment horizontal="right"/>
    </xf>
    <xf numFmtId="166" fontId="14" fillId="3" borderId="1" xfId="0" applyNumberFormat="1" applyFont="1" applyFill="1" applyBorder="1"/>
    <xf numFmtId="167" fontId="14" fillId="3" borderId="1" xfId="0" applyNumberFormat="1" applyFont="1" applyFill="1" applyBorder="1"/>
    <xf numFmtId="167" fontId="14" fillId="5" borderId="1" xfId="0" applyNumberFormat="1" applyFont="1" applyFill="1" applyBorder="1"/>
    <xf numFmtId="164" fontId="8" fillId="2" borderId="0" xfId="0" applyNumberFormat="1" applyFont="1" applyFill="1"/>
    <xf numFmtId="0" fontId="8" fillId="2" borderId="0" xfId="0" applyFont="1" applyFill="1"/>
    <xf numFmtId="0" fontId="7" fillId="0" borderId="0" xfId="0" applyFont="1" applyAlignment="1">
      <alignment horizontal="left" vertical="center"/>
    </xf>
    <xf numFmtId="0" fontId="8" fillId="12" borderId="0" xfId="0" applyFont="1" applyFill="1" applyAlignment="1">
      <alignment horizontal="left" vertical="center" wrapText="1"/>
    </xf>
    <xf numFmtId="0" fontId="16" fillId="4" borderId="2" xfId="0" applyFont="1" applyFill="1" applyBorder="1" applyAlignment="1">
      <alignment horizontal="center"/>
    </xf>
    <xf numFmtId="0" fontId="8" fillId="12" borderId="0" xfId="0" applyFont="1" applyFill="1" applyAlignment="1">
      <alignment horizontal="center" vertical="center" wrapText="1"/>
    </xf>
    <xf numFmtId="165" fontId="16" fillId="4" borderId="2" xfId="0" applyNumberFormat="1" applyFont="1" applyFill="1" applyBorder="1"/>
    <xf numFmtId="0" fontId="11" fillId="0" borderId="0" xfId="0" applyFont="1" applyAlignment="1">
      <alignment vertical="center" wrapText="1" indent="1"/>
    </xf>
    <xf numFmtId="0" fontId="8" fillId="12" borderId="0" xfId="0" applyFont="1" applyFill="1"/>
    <xf numFmtId="0" fontId="5" fillId="9" borderId="0" xfId="0" applyFont="1" applyFill="1" applyAlignment="1">
      <alignment vertical="center" indent="2"/>
    </xf>
    <xf numFmtId="0" fontId="10" fillId="0" borderId="0" xfId="0" applyFont="1"/>
    <xf numFmtId="0" fontId="11" fillId="5" borderId="0" xfId="0" applyFont="1" applyFill="1" applyAlignment="1">
      <alignment vertical="center" wrapText="1" indent="1"/>
    </xf>
    <xf numFmtId="0" fontId="11" fillId="6" borderId="0" xfId="0" applyFont="1" applyFill="1" applyAlignment="1">
      <alignment vertical="center" wrapText="1" indent="1"/>
    </xf>
    <xf numFmtId="0" fontId="6" fillId="10" borderId="0" xfId="0" applyFont="1" applyFill="1" applyAlignment="1">
      <alignment vertical="center"/>
    </xf>
    <xf numFmtId="0" fontId="7" fillId="10" borderId="0" xfId="0" applyFont="1" applyFill="1" applyAlignment="1">
      <alignment vertical="center" wrapText="1"/>
    </xf>
    <xf numFmtId="0" fontId="8" fillId="12" borderId="0" xfId="0" applyFont="1" applyFill="1" applyAlignment="1">
      <alignment horizontal="left" vertical="center"/>
    </xf>
    <xf numFmtId="0" fontId="9" fillId="0" borderId="0" xfId="0" applyFont="1"/>
    <xf numFmtId="0" fontId="2" fillId="9" borderId="0" xfId="0" applyFont="1" applyFill="1" applyAlignment="1">
      <alignment vertical="center" indent="1"/>
    </xf>
    <xf numFmtId="0" fontId="4" fillId="9" borderId="0" xfId="0" applyFont="1" applyFill="1" applyAlignment="1">
      <alignment vertical="center" indent="2"/>
    </xf>
    <xf numFmtId="164" fontId="15" fillId="6" borderId="0" xfId="0" applyNumberFormat="1" applyFont="1" applyFill="1" applyAlignment="1">
      <alignment horizontal="center" vertical="center"/>
    </xf>
    <xf numFmtId="0" fontId="15" fillId="6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165" fontId="15" fillId="6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indent="1"/>
    </xf>
    <xf numFmtId="0" fontId="8" fillId="12" borderId="0" xfId="0" applyFont="1" applyFill="1" applyAlignment="1">
      <alignment horizontal="left"/>
    </xf>
    <xf numFmtId="0" fontId="3" fillId="9" borderId="0" xfId="0" applyFont="1" applyFill="1" applyAlignment="1">
      <alignment vertical="center" indent="1"/>
    </xf>
    <xf numFmtId="0" fontId="12" fillId="9" borderId="0" xfId="0" applyFont="1" applyFill="1" applyAlignment="1">
      <alignment vertical="center" indent="2"/>
    </xf>
    <xf numFmtId="0" fontId="2" fillId="2" borderId="0" xfId="0" applyFont="1" applyFill="1" applyAlignment="1">
      <alignment vertical="center" indent="1"/>
    </xf>
    <xf numFmtId="0" fontId="8" fillId="2" borderId="0" xfId="0" applyFont="1" applyFill="1" applyAlignment="1">
      <alignment horizontal="right"/>
    </xf>
    <xf numFmtId="0" fontId="5" fillId="2" borderId="0" xfId="0" applyFont="1" applyFill="1" applyAlignment="1">
      <alignment vertical="center" indent="2"/>
    </xf>
    <xf numFmtId="0" fontId="17" fillId="12" borderId="0" xfId="0" applyFont="1" applyFill="1" applyAlignment="1">
      <alignment inden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270C5B"/>
      <rgbColor rgb="FF808000"/>
      <rgbColor rgb="FF800080"/>
      <rgbColor rgb="FF4F81BD"/>
      <rgbColor rgb="FFB8CD97"/>
      <rgbColor rgb="FF725990"/>
      <rgbColor rgb="FF93A9CE"/>
      <rgbColor rgb="FFAB4744"/>
      <rgbColor rgb="FFFFF2CC"/>
      <rgbColor rgb="FFE5F5EF"/>
      <rgbColor rgb="FF660066"/>
      <rgbColor rgb="FFDC853E"/>
      <rgbColor rgb="FF0066CC"/>
      <rgbColor rgb="FFCDD8E6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7EBF1"/>
      <rgbColor rgb="FFEEE8F7"/>
      <rgbColor rgb="FFFFF1E9"/>
      <rgbColor rgb="FF99CCFF"/>
      <rgbColor rgb="FFD09493"/>
      <rgbColor rgb="FFCC99FF"/>
      <rgbColor rgb="FFD9D9D9"/>
      <rgbColor rgb="FF4672A8"/>
      <rgbColor rgb="FF33CCCC"/>
      <rgbColor rgb="FF99CC00"/>
      <rgbColor rgb="FFFFCC00"/>
      <rgbColor rgb="FFFF9900"/>
      <rgbColor rgb="FFFE5200"/>
      <rgbColor rgb="FF5C6B7F"/>
      <rgbColor rgb="FF8AA64F"/>
      <rgbColor rgb="FF003366"/>
      <rgbColor rgb="FF4299B0"/>
      <rgbColor rgb="FF003300"/>
      <rgbColor rgb="FF333300"/>
      <rgbColor rgb="FF993300"/>
      <rgbColor rgb="FF993366"/>
      <rgbColor rgb="FF333399"/>
      <rgbColor rgb="FF1C243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90564"/>
      <color rgb="FFFF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title>
      <c:tx>
        <c:rich>
          <a:bodyPr rot="0"/>
          <a:lstStyle/>
          <a:p>
            <a:pPr>
              <a:defRPr sz="1300" b="0" u="none" strike="noStrike">
                <a:uFillTx/>
                <a:latin typeface="Arial"/>
              </a:defRPr>
            </a:pPr>
            <a:r>
              <a:rPr lang="en-US" sz="1800" b="1" u="none" strike="noStrike">
                <a:solidFill>
                  <a:srgbClr val="000000"/>
                </a:solidFill>
                <a:uFillTx/>
                <a:latin typeface="Calibri"/>
              </a:rPr>
              <a:t>Distribuição do orçamento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doughnutChart>
        <c:varyColors val="1"/>
        <c:ser>
          <c:idx val="0"/>
          <c:order val="0"/>
          <c:tx>
            <c:strRef>
              <c:f>Planejamento!$F$14</c:f>
              <c:strCache>
                <c:ptCount val="1"/>
              </c:strCache>
            </c:strRef>
          </c:tx>
          <c:spPr>
            <a:solidFill>
              <a:srgbClr val="4F81BD"/>
            </a:solidFill>
            <a:ln w="12600">
              <a:noFill/>
            </a:ln>
          </c:spPr>
          <c:dPt>
            <c:idx val="0"/>
            <c:bubble3D val="0"/>
            <c:spPr>
              <a:solidFill>
                <a:srgbClr val="4672A8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1-78BE-421A-AE5F-9C07AFE66B7D}"/>
              </c:ext>
            </c:extLst>
          </c:dPt>
          <c:dPt>
            <c:idx val="1"/>
            <c:bubble3D val="0"/>
            <c:spPr>
              <a:solidFill>
                <a:srgbClr val="AB4744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3-78BE-421A-AE5F-9C07AFE66B7D}"/>
              </c:ext>
            </c:extLst>
          </c:dPt>
          <c:dPt>
            <c:idx val="2"/>
            <c:bubble3D val="0"/>
            <c:spPr>
              <a:solidFill>
                <a:srgbClr val="8AA64F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5-78BE-421A-AE5F-9C07AFE66B7D}"/>
              </c:ext>
            </c:extLst>
          </c:dPt>
          <c:dPt>
            <c:idx val="3"/>
            <c:bubble3D val="0"/>
            <c:spPr>
              <a:solidFill>
                <a:srgbClr val="725990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7-78BE-421A-AE5F-9C07AFE66B7D}"/>
              </c:ext>
            </c:extLst>
          </c:dPt>
          <c:dPt>
            <c:idx val="4"/>
            <c:bubble3D val="0"/>
            <c:spPr>
              <a:solidFill>
                <a:srgbClr val="4299B0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9-78BE-421A-AE5F-9C07AFE66B7D}"/>
              </c:ext>
            </c:extLst>
          </c:dPt>
          <c:dPt>
            <c:idx val="5"/>
            <c:bubble3D val="0"/>
            <c:spPr>
              <a:solidFill>
                <a:srgbClr val="DC853E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B-78BE-421A-AE5F-9C07AFE66B7D}"/>
              </c:ext>
            </c:extLst>
          </c:dPt>
          <c:dPt>
            <c:idx val="6"/>
            <c:bubble3D val="0"/>
            <c:spPr>
              <a:solidFill>
                <a:srgbClr val="93A9CE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D-78BE-421A-AE5F-9C07AFE66B7D}"/>
              </c:ext>
            </c:extLst>
          </c:dPt>
          <c:dPt>
            <c:idx val="7"/>
            <c:bubble3D val="0"/>
            <c:spPr>
              <a:solidFill>
                <a:srgbClr val="D09493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0F-78BE-421A-AE5F-9C07AFE66B7D}"/>
              </c:ext>
            </c:extLst>
          </c:dPt>
          <c:dPt>
            <c:idx val="8"/>
            <c:bubble3D val="0"/>
            <c:spPr>
              <a:solidFill>
                <a:srgbClr val="B8CD97"/>
              </a:solidFill>
              <a:ln w="12600">
                <a:noFill/>
              </a:ln>
            </c:spPr>
            <c:extLst>
              <c:ext xmlns:c16="http://schemas.microsoft.com/office/drawing/2014/chart" uri="{C3380CC4-5D6E-409C-BE32-E72D297353CC}">
                <c16:uniqueId val="{00000011-78BE-421A-AE5F-9C07AFE66B7D}"/>
              </c:ext>
            </c:extLst>
          </c:dPt>
          <c:dLbls>
            <c:dLbl>
              <c:idx val="0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8BE-421A-AE5F-9C07AFE66B7D}"/>
                </c:ext>
              </c:extLst>
            </c:dLbl>
            <c:dLbl>
              <c:idx val="1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8BE-421A-AE5F-9C07AFE66B7D}"/>
                </c:ext>
              </c:extLst>
            </c:dLbl>
            <c:dLbl>
              <c:idx val="2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8BE-421A-AE5F-9C07AFE66B7D}"/>
                </c:ext>
              </c:extLst>
            </c:dLbl>
            <c:dLbl>
              <c:idx val="3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8BE-421A-AE5F-9C07AFE66B7D}"/>
                </c:ext>
              </c:extLst>
            </c:dLbl>
            <c:dLbl>
              <c:idx val="4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8BE-421A-AE5F-9C07AFE66B7D}"/>
                </c:ext>
              </c:extLst>
            </c:dLbl>
            <c:dLbl>
              <c:idx val="5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8BE-421A-AE5F-9C07AFE66B7D}"/>
                </c:ext>
              </c:extLst>
            </c:dLbl>
            <c:dLbl>
              <c:idx val="6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8BE-421A-AE5F-9C07AFE66B7D}"/>
                </c:ext>
              </c:extLst>
            </c:dLbl>
            <c:dLbl>
              <c:idx val="7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78BE-421A-AE5F-9C07AFE66B7D}"/>
                </c:ext>
              </c:extLst>
            </c:dLbl>
            <c:dLbl>
              <c:idx val="8"/>
              <c:spPr/>
              <c:txPr>
                <a:bodyPr wrap="none"/>
                <a:lstStyle/>
                <a:p>
                  <a:pPr>
                    <a:defRPr sz="1000" b="0" u="none" strike="noStrike">
                      <a:uFillTx/>
                      <a:latin typeface="Arial"/>
                    </a:defRPr>
                  </a:pPr>
                  <a:endParaRPr lang="en-US"/>
                </a:p>
              </c:txPr>
              <c:showLegendKey val="0"/>
              <c:showVal val="0"/>
              <c:showCatName val="0"/>
              <c:showSerName val="0"/>
              <c:showPercent val="0"/>
              <c:showBubbleSiz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8BE-421A-AE5F-9C07AFE66B7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none"/>
              <a:lstStyle/>
              <a:p>
                <a:pPr>
                  <a:defRPr sz="1000" b="0" u="none" strike="noStrike">
                    <a:uFillTx/>
                    <a:latin typeface="Arial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1"/>
            <c:separator> </c:separator>
            <c:showLeaderLines val="1"/>
            <c:leaderLines>
              <c:spPr>
                <a:ln w="0">
                  <a:solidFill>
                    <a:srgbClr val="000000"/>
                  </a:solidFill>
                </a:ln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Planejamento!$E$15:$E$23</c:f>
              <c:strCache>
                <c:ptCount val="9"/>
                <c:pt idx="0">
                  <c:v>Transporte</c:v>
                </c:pt>
                <c:pt idx="1">
                  <c:v>Hospedagem</c:v>
                </c:pt>
                <c:pt idx="2">
                  <c:v>Alimentação</c:v>
                </c:pt>
                <c:pt idx="3">
                  <c:v>Passeios</c:v>
                </c:pt>
                <c:pt idx="4">
                  <c:v>Compras</c:v>
                </c:pt>
                <c:pt idx="5">
                  <c:v>Documentação</c:v>
                </c:pt>
                <c:pt idx="6">
                  <c:v>Conectividade</c:v>
                </c:pt>
                <c:pt idx="7">
                  <c:v>Seguro</c:v>
                </c:pt>
                <c:pt idx="8">
                  <c:v>Outros</c:v>
                </c:pt>
              </c:strCache>
            </c:strRef>
          </c:cat>
          <c:val>
            <c:numRef>
              <c:f>Planejamento!$F$15:$F$23</c:f>
              <c:numCache>
                <c:formatCode>"R$ "#,##0.00;[Red]"(R$ "#,##0.00\);\-</c:formatCode>
                <c:ptCount val="9"/>
                <c:pt idx="0">
                  <c:v>9180.6</c:v>
                </c:pt>
                <c:pt idx="1">
                  <c:v>5733</c:v>
                </c:pt>
                <c:pt idx="2">
                  <c:v>5148</c:v>
                </c:pt>
                <c:pt idx="3">
                  <c:v>6240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2500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78BE-421A-AE5F-9C07AFE66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solidFill>
          <a:srgbClr val="FFFFFF"/>
        </a:solidFill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u="none" strike="noStrike">
              <a:solidFill>
                <a:srgbClr val="000000"/>
              </a:solidFill>
              <a:uFillTx/>
              <a:latin typeface="Calibri"/>
            </a:defRPr>
          </a:pPr>
          <a:endParaRPr lang="en-US"/>
        </a:p>
      </c:txPr>
    </c:legend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cadastro.rico.com.vc/cadastro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cadastro.rico.com.vc/cadastro" TargetMode="External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http://cadastro.rico.com.vc/cadastro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http://cadastro.rico.com.vc/cadastro" TargetMode="External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http://cadastro.rico.com.vc/cadastro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382412</xdr:colOff>
      <xdr:row>0</xdr:row>
      <xdr:rowOff>149224</xdr:rowOff>
    </xdr:from>
    <xdr:to>
      <xdr:col>6</xdr:col>
      <xdr:colOff>1304311</xdr:colOff>
      <xdr:row>2</xdr:row>
      <xdr:rowOff>148384</xdr:rowOff>
    </xdr:to>
    <xdr:pic>
      <xdr:nvPicPr>
        <xdr:cNvPr id="3" name="Imagem 2" descr="Picture">
          <a:extLst>
            <a:ext uri="{FF2B5EF4-FFF2-40B4-BE49-F238E27FC236}">
              <a16:creationId xmlns:a16="http://schemas.microsoft.com/office/drawing/2014/main" id="{4AE08308-0A68-4F8F-8C36-05E3F263D947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7642579" y="149224"/>
          <a:ext cx="921899" cy="366049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6</xdr:col>
      <xdr:colOff>1524001</xdr:colOff>
      <xdr:row>0</xdr:row>
      <xdr:rowOff>162276</xdr:rowOff>
    </xdr:from>
    <xdr:to>
      <xdr:col>7</xdr:col>
      <xdr:colOff>98779</xdr:colOff>
      <xdr:row>3</xdr:row>
      <xdr:rowOff>14110</xdr:rowOff>
    </xdr:to>
    <xdr:sp macro="" textlink="">
      <xdr:nvSpPr>
        <xdr:cNvPr id="7" name="Retângulo: Cantos Arredondados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4C6D2E-9BAB-DDC5-52E4-E4D45057AE47}"/>
            </a:ext>
          </a:extLst>
        </xdr:cNvPr>
        <xdr:cNvSpPr/>
      </xdr:nvSpPr>
      <xdr:spPr>
        <a:xfrm>
          <a:off x="8826501" y="162276"/>
          <a:ext cx="1114778" cy="402167"/>
        </a:xfrm>
        <a:prstGeom prst="roundRect">
          <a:avLst/>
        </a:prstGeom>
        <a:solidFill>
          <a:srgbClr val="FF5200"/>
        </a:solidFill>
        <a:ln>
          <a:solidFill>
            <a:srgbClr val="FF52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>
              <a:solidFill>
                <a:schemeClr val="bg1"/>
              </a:solidFill>
            </a:rPr>
            <a:t>Abra sua conta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472723</xdr:colOff>
      <xdr:row>16</xdr:row>
      <xdr:rowOff>155222</xdr:rowOff>
    </xdr:from>
    <xdr:to>
      <xdr:col>10</xdr:col>
      <xdr:colOff>239558</xdr:colOff>
      <xdr:row>30</xdr:row>
      <xdr:rowOff>14978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80433</xdr:colOff>
      <xdr:row>0</xdr:row>
      <xdr:rowOff>94898</xdr:rowOff>
    </xdr:from>
    <xdr:to>
      <xdr:col>8</xdr:col>
      <xdr:colOff>1006213</xdr:colOff>
      <xdr:row>2</xdr:row>
      <xdr:rowOff>94058</xdr:rowOff>
    </xdr:to>
    <xdr:pic>
      <xdr:nvPicPr>
        <xdr:cNvPr id="4" name="Imagem 3" descr="Picture">
          <a:extLst>
            <a:ext uri="{FF2B5EF4-FFF2-40B4-BE49-F238E27FC236}">
              <a16:creationId xmlns:a16="http://schemas.microsoft.com/office/drawing/2014/main" id="{A7273A58-1A0F-4C1D-9099-C2EC205B4E28}"/>
            </a:ext>
            <a:ext uri="{147F2762-F138-4A5C-976F-8EAC2B608ADB}">
              <a16:predDERef xmlns:a16="http://schemas.microsoft.com/office/drawing/2014/main" pre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619544" y="94898"/>
          <a:ext cx="925780" cy="366049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8</xdr:col>
      <xdr:colOff>1223434</xdr:colOff>
      <xdr:row>0</xdr:row>
      <xdr:rowOff>123120</xdr:rowOff>
    </xdr:from>
    <xdr:to>
      <xdr:col>11</xdr:col>
      <xdr:colOff>73379</xdr:colOff>
      <xdr:row>2</xdr:row>
      <xdr:rowOff>158398</xdr:rowOff>
    </xdr:to>
    <xdr:sp macro="" textlink="">
      <xdr:nvSpPr>
        <xdr:cNvPr id="6" name="Retângulo: Cantos Arredondado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C2F403C-6557-4141-9AC9-90F972842890}"/>
            </a:ext>
          </a:extLst>
        </xdr:cNvPr>
        <xdr:cNvSpPr/>
      </xdr:nvSpPr>
      <xdr:spPr>
        <a:xfrm>
          <a:off x="10762545" y="123120"/>
          <a:ext cx="1114778" cy="402167"/>
        </a:xfrm>
        <a:prstGeom prst="roundRect">
          <a:avLst/>
        </a:prstGeom>
        <a:solidFill>
          <a:srgbClr val="FF5200"/>
        </a:solidFill>
        <a:ln>
          <a:solidFill>
            <a:srgbClr val="FF52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>
              <a:solidFill>
                <a:schemeClr val="bg1"/>
              </a:solidFill>
            </a:rPr>
            <a:t>Abra sua conta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7760</xdr:colOff>
      <xdr:row>0</xdr:row>
      <xdr:rowOff>128058</xdr:rowOff>
    </xdr:from>
    <xdr:to>
      <xdr:col>11</xdr:col>
      <xdr:colOff>873920</xdr:colOff>
      <xdr:row>2</xdr:row>
      <xdr:rowOff>127218</xdr:rowOff>
    </xdr:to>
    <xdr:pic>
      <xdr:nvPicPr>
        <xdr:cNvPr id="2" name="Imagem 1" descr="Picture">
          <a:extLst>
            <a:ext uri="{FF2B5EF4-FFF2-40B4-BE49-F238E27FC236}">
              <a16:creationId xmlns:a16="http://schemas.microsoft.com/office/drawing/2014/main" id="{1ADFF402-6B7E-4E16-AF14-C436BAB906BD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227982" y="128058"/>
          <a:ext cx="866160" cy="366049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11</xdr:col>
      <xdr:colOff>1150761</xdr:colOff>
      <xdr:row>0</xdr:row>
      <xdr:rowOff>142169</xdr:rowOff>
    </xdr:from>
    <xdr:to>
      <xdr:col>11</xdr:col>
      <xdr:colOff>2265539</xdr:colOff>
      <xdr:row>2</xdr:row>
      <xdr:rowOff>177447</xdr:rowOff>
    </xdr:to>
    <xdr:sp macro="" textlink="">
      <xdr:nvSpPr>
        <xdr:cNvPr id="3" name="Retângulo: Cantos Arredondado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6D42068-A074-43C9-8D36-BB2F085E99CA}"/>
            </a:ext>
          </a:extLst>
        </xdr:cNvPr>
        <xdr:cNvSpPr/>
      </xdr:nvSpPr>
      <xdr:spPr>
        <a:xfrm>
          <a:off x="13370983" y="142169"/>
          <a:ext cx="1114778" cy="402167"/>
        </a:xfrm>
        <a:prstGeom prst="roundRect">
          <a:avLst/>
        </a:prstGeom>
        <a:solidFill>
          <a:srgbClr val="FF5200"/>
        </a:solidFill>
        <a:ln>
          <a:solidFill>
            <a:srgbClr val="FF52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>
              <a:solidFill>
                <a:schemeClr val="bg1"/>
              </a:solidFill>
            </a:rPr>
            <a:t>Abra sua conta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2063397</xdr:colOff>
      <xdr:row>0</xdr:row>
      <xdr:rowOff>118533</xdr:rowOff>
    </xdr:from>
    <xdr:to>
      <xdr:col>6</xdr:col>
      <xdr:colOff>594169</xdr:colOff>
      <xdr:row>2</xdr:row>
      <xdr:rowOff>117693</xdr:rowOff>
    </xdr:to>
    <xdr:pic>
      <xdr:nvPicPr>
        <xdr:cNvPr id="2" name="Imagem 1" descr="Picture">
          <a:extLst>
            <a:ext uri="{FF2B5EF4-FFF2-40B4-BE49-F238E27FC236}">
              <a16:creationId xmlns:a16="http://schemas.microsoft.com/office/drawing/2014/main" id="{4CF88379-AF25-42EB-892A-16241054008F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6705953" y="118533"/>
          <a:ext cx="866160" cy="366049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6</xdr:col>
      <xdr:colOff>779286</xdr:colOff>
      <xdr:row>0</xdr:row>
      <xdr:rowOff>139700</xdr:rowOff>
    </xdr:from>
    <xdr:to>
      <xdr:col>7</xdr:col>
      <xdr:colOff>254001</xdr:colOff>
      <xdr:row>2</xdr:row>
      <xdr:rowOff>174978</xdr:rowOff>
    </xdr:to>
    <xdr:sp macro="" textlink="">
      <xdr:nvSpPr>
        <xdr:cNvPr id="3" name="Retângulo: Cantos Arredondado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CBB391C-AA07-47ED-A7A1-3A44EE70BFEA}"/>
            </a:ext>
          </a:extLst>
        </xdr:cNvPr>
        <xdr:cNvSpPr/>
      </xdr:nvSpPr>
      <xdr:spPr>
        <a:xfrm>
          <a:off x="7757230" y="139700"/>
          <a:ext cx="1111604" cy="402167"/>
        </a:xfrm>
        <a:prstGeom prst="roundRect">
          <a:avLst/>
        </a:prstGeom>
        <a:solidFill>
          <a:srgbClr val="FF5200"/>
        </a:solidFill>
        <a:ln>
          <a:solidFill>
            <a:srgbClr val="FF52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>
              <a:solidFill>
                <a:schemeClr val="bg1"/>
              </a:solidFill>
            </a:rPr>
            <a:t>Abra sua conta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1031522</xdr:colOff>
      <xdr:row>0</xdr:row>
      <xdr:rowOff>130174</xdr:rowOff>
    </xdr:from>
    <xdr:to>
      <xdr:col>6</xdr:col>
      <xdr:colOff>2009159</xdr:colOff>
      <xdr:row>2</xdr:row>
      <xdr:rowOff>129334</xdr:rowOff>
    </xdr:to>
    <xdr:pic>
      <xdr:nvPicPr>
        <xdr:cNvPr id="2" name="Imagem 1" descr="Picture">
          <a:extLst>
            <a:ext uri="{FF2B5EF4-FFF2-40B4-BE49-F238E27FC236}">
              <a16:creationId xmlns:a16="http://schemas.microsoft.com/office/drawing/2014/main" id="{1433CD6B-BE64-49FE-9232-6EE8592B3ADE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8552744" y="130174"/>
          <a:ext cx="977637" cy="366049"/>
        </a:xfrm>
        <a:prstGeom prst="rect">
          <a:avLst/>
        </a:prstGeom>
        <a:noFill/>
        <a:ln w="0">
          <a:noFill/>
        </a:ln>
      </xdr:spPr>
    </xdr:pic>
    <xdr:clientData/>
  </xdr:twoCellAnchor>
  <xdr:twoCellAnchor>
    <xdr:from>
      <xdr:col>6</xdr:col>
      <xdr:colOff>2139244</xdr:colOff>
      <xdr:row>0</xdr:row>
      <xdr:rowOff>137231</xdr:rowOff>
    </xdr:from>
    <xdr:to>
      <xdr:col>7</xdr:col>
      <xdr:colOff>142522</xdr:colOff>
      <xdr:row>2</xdr:row>
      <xdr:rowOff>172509</xdr:rowOff>
    </xdr:to>
    <xdr:sp macro="" textlink="">
      <xdr:nvSpPr>
        <xdr:cNvPr id="3" name="Retângulo: Cantos Arredondado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500ABDD-004D-4DE4-B046-A6996E08C913}"/>
            </a:ext>
          </a:extLst>
        </xdr:cNvPr>
        <xdr:cNvSpPr/>
      </xdr:nvSpPr>
      <xdr:spPr>
        <a:xfrm>
          <a:off x="9660466" y="137231"/>
          <a:ext cx="1114778" cy="402167"/>
        </a:xfrm>
        <a:prstGeom prst="roundRect">
          <a:avLst/>
        </a:prstGeom>
        <a:solidFill>
          <a:srgbClr val="FF5200"/>
        </a:solidFill>
        <a:ln>
          <a:solidFill>
            <a:srgbClr val="FF52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pt-BR" sz="1100" b="1">
              <a:solidFill>
                <a:schemeClr val="bg1"/>
              </a:solidFill>
            </a:rPr>
            <a:t>Abra sua conta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zoomScale="90" zoomScaleNormal="90" workbookViewId="0">
      <pane ySplit="4" topLeftCell="A5" activePane="bottomLeft" state="frozen"/>
      <selection pane="bottomLeft" activeCell="A3" sqref="A3:H3"/>
    </sheetView>
  </sheetViews>
  <sheetFormatPr defaultColWidth="8.77734375" defaultRowHeight="14.4" x14ac:dyDescent="0.3"/>
  <cols>
    <col min="1" max="1" width="4.6640625" customWidth="1"/>
    <col min="2" max="2" width="28" customWidth="1"/>
    <col min="3" max="6" width="18" customWidth="1"/>
    <col min="7" max="7" width="36.33203125" customWidth="1"/>
    <col min="8" max="8" width="4.6640625" customWidth="1"/>
  </cols>
  <sheetData>
    <row r="1" spans="1:8" ht="14.55" customHeight="1" x14ac:dyDescent="0.3">
      <c r="A1" s="41" t="s">
        <v>0</v>
      </c>
      <c r="B1" s="41"/>
      <c r="C1" s="41"/>
      <c r="D1" s="41"/>
      <c r="E1" s="41"/>
      <c r="F1" s="41"/>
      <c r="G1" s="41"/>
      <c r="H1" s="41"/>
    </row>
    <row r="2" spans="1:8" ht="14.55" customHeight="1" x14ac:dyDescent="0.3">
      <c r="A2" s="41"/>
      <c r="B2" s="41"/>
      <c r="C2" s="41"/>
      <c r="D2" s="41"/>
      <c r="E2" s="41"/>
      <c r="F2" s="41"/>
      <c r="G2" s="41"/>
      <c r="H2" s="41"/>
    </row>
    <row r="3" spans="1:8" ht="14.55" customHeight="1" x14ac:dyDescent="0.3">
      <c r="A3" s="33" t="s">
        <v>1</v>
      </c>
      <c r="B3" s="33"/>
      <c r="C3" s="33"/>
      <c r="D3" s="33"/>
      <c r="E3" s="33"/>
      <c r="F3" s="33"/>
      <c r="G3" s="33"/>
      <c r="H3" s="33"/>
    </row>
    <row r="4" spans="1:8" x14ac:dyDescent="0.3">
      <c r="A4" s="42"/>
      <c r="B4" s="42"/>
      <c r="C4" s="42"/>
      <c r="D4" s="42"/>
      <c r="E4" s="42"/>
      <c r="F4" s="42"/>
      <c r="G4" s="42"/>
      <c r="H4" s="42"/>
    </row>
    <row r="5" spans="1:8" ht="19.95" customHeight="1" x14ac:dyDescent="0.3">
      <c r="A5" s="4"/>
      <c r="B5" s="39" t="s">
        <v>2</v>
      </c>
      <c r="C5" s="39"/>
      <c r="D5" s="39"/>
      <c r="E5" s="39"/>
      <c r="F5" s="39"/>
      <c r="G5" s="39"/>
      <c r="H5" s="5"/>
    </row>
    <row r="6" spans="1:8" x14ac:dyDescent="0.3">
      <c r="A6" s="1"/>
      <c r="B6" s="1"/>
      <c r="C6" s="1"/>
      <c r="D6" s="1"/>
      <c r="E6" s="1"/>
      <c r="F6" s="1"/>
      <c r="G6" s="1"/>
      <c r="H6" s="1"/>
    </row>
    <row r="7" spans="1:8" s="3" customFormat="1" ht="37.5" customHeight="1" x14ac:dyDescent="0.3">
      <c r="A7" s="2"/>
      <c r="B7" s="37" t="s">
        <v>3</v>
      </c>
      <c r="C7" s="37"/>
      <c r="D7" s="38" t="s">
        <v>4</v>
      </c>
      <c r="E7" s="38"/>
      <c r="F7" s="38"/>
      <c r="G7" s="38"/>
      <c r="H7" s="2"/>
    </row>
    <row r="8" spans="1:8" s="3" customFormat="1" ht="37.5" customHeight="1" x14ac:dyDescent="0.3">
      <c r="A8" s="2"/>
      <c r="B8" s="37" t="s">
        <v>5</v>
      </c>
      <c r="C8" s="37"/>
      <c r="D8" s="38" t="s">
        <v>6</v>
      </c>
      <c r="E8" s="38"/>
      <c r="F8" s="38"/>
      <c r="G8" s="38"/>
      <c r="H8" s="2"/>
    </row>
    <row r="9" spans="1:8" s="3" customFormat="1" ht="37.5" customHeight="1" x14ac:dyDescent="0.3">
      <c r="A9" s="2"/>
      <c r="B9" s="37" t="s">
        <v>7</v>
      </c>
      <c r="C9" s="37"/>
      <c r="D9" s="38" t="s">
        <v>8</v>
      </c>
      <c r="E9" s="38"/>
      <c r="F9" s="38"/>
      <c r="G9" s="38"/>
      <c r="H9" s="2"/>
    </row>
    <row r="10" spans="1:8" s="3" customFormat="1" ht="37.5" customHeight="1" x14ac:dyDescent="0.3">
      <c r="A10" s="2"/>
      <c r="B10" s="37" t="s">
        <v>9</v>
      </c>
      <c r="C10" s="37"/>
      <c r="D10" s="38" t="s">
        <v>10</v>
      </c>
      <c r="E10" s="38"/>
      <c r="F10" s="38"/>
      <c r="G10" s="38"/>
      <c r="H10" s="2"/>
    </row>
    <row r="11" spans="1:8" s="3" customFormat="1" ht="37.5" customHeight="1" x14ac:dyDescent="0.3">
      <c r="A11" s="2"/>
      <c r="B11" s="37" t="s">
        <v>11</v>
      </c>
      <c r="C11" s="37"/>
      <c r="D11" s="38" t="s">
        <v>12</v>
      </c>
      <c r="E11" s="38"/>
      <c r="F11" s="38"/>
      <c r="G11" s="38"/>
      <c r="H11" s="2"/>
    </row>
    <row r="12" spans="1:8" x14ac:dyDescent="0.3">
      <c r="A12" s="1"/>
      <c r="B12" s="1"/>
      <c r="C12" s="1"/>
      <c r="D12" s="1"/>
      <c r="E12" s="1"/>
      <c r="F12" s="1"/>
      <c r="G12" s="1"/>
      <c r="H12" s="1"/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ht="19.95" customHeight="1" x14ac:dyDescent="0.3">
      <c r="A14" s="4"/>
      <c r="B14" s="39" t="s">
        <v>13</v>
      </c>
      <c r="C14" s="39"/>
      <c r="D14" s="39"/>
      <c r="E14" s="39"/>
      <c r="F14" s="39"/>
      <c r="G14" s="39"/>
      <c r="H14" s="4"/>
    </row>
    <row r="15" spans="1:8" x14ac:dyDescent="0.3">
      <c r="A15" s="1"/>
      <c r="B15" s="6"/>
      <c r="C15" s="6"/>
      <c r="D15" s="6"/>
      <c r="E15" s="6"/>
      <c r="F15" s="6"/>
      <c r="G15" s="6"/>
      <c r="H15" s="1"/>
    </row>
    <row r="16" spans="1:8" x14ac:dyDescent="0.3">
      <c r="A16" s="1"/>
      <c r="B16" s="7"/>
      <c r="C16" s="40" t="s">
        <v>14</v>
      </c>
      <c r="D16" s="40"/>
      <c r="E16" s="40"/>
      <c r="F16" s="40"/>
      <c r="G16" s="6"/>
      <c r="H16" s="1"/>
    </row>
    <row r="17" spans="1:8" x14ac:dyDescent="0.3">
      <c r="A17" s="1"/>
      <c r="B17" s="8"/>
      <c r="C17" s="34" t="s">
        <v>15</v>
      </c>
      <c r="D17" s="34"/>
      <c r="E17" s="34"/>
      <c r="F17" s="34"/>
      <c r="G17" s="6"/>
      <c r="H17" s="1"/>
    </row>
    <row r="18" spans="1:8" x14ac:dyDescent="0.3">
      <c r="A18" s="1"/>
      <c r="B18" s="9"/>
      <c r="C18" s="34" t="s">
        <v>16</v>
      </c>
      <c r="D18" s="34"/>
      <c r="E18" s="34"/>
      <c r="F18" s="34"/>
      <c r="G18" s="6"/>
      <c r="H18" s="1"/>
    </row>
    <row r="19" spans="1:8" x14ac:dyDescent="0.3">
      <c r="A19" s="1"/>
      <c r="B19" s="6"/>
      <c r="C19" s="6"/>
      <c r="D19" s="6"/>
      <c r="E19" s="6"/>
      <c r="F19" s="6"/>
      <c r="G19" s="6"/>
      <c r="H19" s="1"/>
    </row>
    <row r="20" spans="1:8" ht="15" customHeight="1" x14ac:dyDescent="0.3">
      <c r="A20" s="1"/>
      <c r="B20" s="35" t="s">
        <v>17</v>
      </c>
      <c r="C20" s="35"/>
      <c r="D20" s="35"/>
      <c r="E20" s="35"/>
      <c r="F20" s="35"/>
      <c r="G20" s="35"/>
      <c r="H20" s="1"/>
    </row>
    <row r="21" spans="1:8" x14ac:dyDescent="0.3">
      <c r="A21" s="1"/>
      <c r="B21" s="35"/>
      <c r="C21" s="35"/>
      <c r="D21" s="35"/>
      <c r="E21" s="35"/>
      <c r="F21" s="35"/>
      <c r="G21" s="35"/>
      <c r="H21" s="1"/>
    </row>
    <row r="22" spans="1:8" ht="15" customHeight="1" x14ac:dyDescent="0.3">
      <c r="A22" s="1"/>
      <c r="B22" s="36" t="s">
        <v>18</v>
      </c>
      <c r="C22" s="36"/>
      <c r="D22" s="36"/>
      <c r="E22" s="36"/>
      <c r="F22" s="36"/>
      <c r="G22" s="36"/>
      <c r="H22" s="1"/>
    </row>
    <row r="23" spans="1:8" x14ac:dyDescent="0.3">
      <c r="A23" s="1"/>
      <c r="B23" s="36"/>
      <c r="C23" s="36"/>
      <c r="D23" s="36"/>
      <c r="E23" s="36"/>
      <c r="F23" s="36"/>
      <c r="G23" s="36"/>
      <c r="H23" s="1"/>
    </row>
    <row r="24" spans="1:8" x14ac:dyDescent="0.3">
      <c r="A24" s="1"/>
      <c r="B24" s="36"/>
      <c r="C24" s="36"/>
      <c r="D24" s="36"/>
      <c r="E24" s="36"/>
      <c r="F24" s="36"/>
      <c r="G24" s="36"/>
      <c r="H24" s="1"/>
    </row>
    <row r="25" spans="1:8" x14ac:dyDescent="0.3">
      <c r="A25" s="1"/>
      <c r="B25" s="10"/>
      <c r="C25" s="10"/>
      <c r="D25" s="10"/>
      <c r="E25" s="10"/>
      <c r="F25" s="10"/>
      <c r="G25" s="10"/>
      <c r="H25" s="1"/>
    </row>
  </sheetData>
  <mergeCells count="20">
    <mergeCell ref="A1:H2"/>
    <mergeCell ref="A4:H4"/>
    <mergeCell ref="B5:G5"/>
    <mergeCell ref="B7:C7"/>
    <mergeCell ref="D7:G7"/>
    <mergeCell ref="A3:H3"/>
    <mergeCell ref="C18:F18"/>
    <mergeCell ref="B20:G21"/>
    <mergeCell ref="B22:G24"/>
    <mergeCell ref="B11:C11"/>
    <mergeCell ref="D11:G11"/>
    <mergeCell ref="B14:G14"/>
    <mergeCell ref="C16:F16"/>
    <mergeCell ref="C17:F17"/>
    <mergeCell ref="B8:C8"/>
    <mergeCell ref="D8:G8"/>
    <mergeCell ref="B9:C9"/>
    <mergeCell ref="D9:G9"/>
    <mergeCell ref="B10:C10"/>
    <mergeCell ref="D10:G10"/>
  </mergeCells>
  <pageMargins left="0.75" right="0.75" top="1" bottom="1" header="0.511811023622047" footer="0.5"/>
  <pageSetup orientation="landscape" horizontalDpi="300" verticalDpi="300"/>
  <headerFooter>
    <oddFooter>&amp;CMaterial educacional | Planejamento financeiro de viagem&amp;R_x000D_&amp;1#&amp;"Aptos"&amp;10&amp;K008000 [ CLASSIFICAÇÃO: PÚBLICA ]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32"/>
  <sheetViews>
    <sheetView showGridLines="0" zoomScale="90" zoomScaleNormal="90" workbookViewId="0">
      <pane ySplit="4" topLeftCell="A5" activePane="bottomLeft" state="frozen"/>
      <selection pane="bottomLeft" activeCell="A3" sqref="A3:H3"/>
    </sheetView>
  </sheetViews>
  <sheetFormatPr defaultColWidth="8.77734375" defaultRowHeight="14.4" x14ac:dyDescent="0.3"/>
  <cols>
    <col min="1" max="1" width="3" style="6" customWidth="1"/>
    <col min="2" max="2" width="28" style="6" customWidth="1"/>
    <col min="3" max="3" width="19" style="6" customWidth="1"/>
    <col min="4" max="4" width="4" style="6" customWidth="1"/>
    <col min="5" max="5" width="26" style="6" customWidth="1"/>
    <col min="6" max="6" width="19" style="6" customWidth="1"/>
    <col min="7" max="7" width="14.5546875" style="6" customWidth="1"/>
    <col min="8" max="8" width="23" style="6" customWidth="1"/>
    <col min="9" max="9" width="19" style="6" customWidth="1"/>
    <col min="10" max="10" width="3" style="6" customWidth="1"/>
    <col min="11" max="11" width="10.33203125" style="6" customWidth="1"/>
    <col min="12" max="12" width="4.6640625" style="6" customWidth="1"/>
    <col min="13" max="16384" width="8.77734375" style="6"/>
  </cols>
  <sheetData>
    <row r="1" spans="1:12" ht="14.55" customHeight="1" x14ac:dyDescent="0.3">
      <c r="A1" s="41" t="s">
        <v>19</v>
      </c>
      <c r="B1" s="41"/>
      <c r="C1" s="41"/>
      <c r="D1" s="41"/>
      <c r="E1" s="41"/>
      <c r="F1" s="41"/>
      <c r="G1" s="41"/>
      <c r="H1" s="41"/>
      <c r="I1" s="49"/>
      <c r="J1" s="49"/>
      <c r="K1" s="10"/>
      <c r="L1" s="10"/>
    </row>
    <row r="2" spans="1:12" ht="14.55" customHeight="1" x14ac:dyDescent="0.3">
      <c r="A2" s="41"/>
      <c r="B2" s="41"/>
      <c r="C2" s="41"/>
      <c r="D2" s="41"/>
      <c r="E2" s="41"/>
      <c r="F2" s="41"/>
      <c r="G2" s="41"/>
      <c r="H2" s="41"/>
      <c r="I2" s="49"/>
      <c r="J2" s="49"/>
      <c r="K2" s="10"/>
      <c r="L2" s="10"/>
    </row>
    <row r="3" spans="1:12" x14ac:dyDescent="0.3">
      <c r="A3" s="33" t="s">
        <v>20</v>
      </c>
      <c r="B3" s="33"/>
      <c r="C3" s="33"/>
      <c r="D3" s="33"/>
      <c r="E3" s="33"/>
      <c r="F3" s="33"/>
      <c r="G3" s="33"/>
      <c r="H3" s="33"/>
      <c r="I3" s="50"/>
      <c r="J3" s="50"/>
      <c r="K3" s="10"/>
      <c r="L3" s="10"/>
    </row>
    <row r="4" spans="1:12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x14ac:dyDescent="0.3">
      <c r="A5" s="10"/>
      <c r="B5" s="47" t="s">
        <v>21</v>
      </c>
      <c r="C5" s="47"/>
      <c r="E5" s="47" t="s">
        <v>22</v>
      </c>
      <c r="F5" s="47"/>
      <c r="L5" s="10"/>
    </row>
    <row r="6" spans="1:12" x14ac:dyDescent="0.3">
      <c r="A6" s="10"/>
      <c r="H6" s="45" t="s">
        <v>23</v>
      </c>
      <c r="I6" s="45"/>
      <c r="L6" s="10"/>
    </row>
    <row r="7" spans="1:12" ht="14.55" customHeight="1" x14ac:dyDescent="0.3">
      <c r="A7" s="10"/>
      <c r="B7" s="11" t="s">
        <v>24</v>
      </c>
      <c r="C7" s="19" t="s">
        <v>25</v>
      </c>
      <c r="E7" s="11" t="s">
        <v>26</v>
      </c>
      <c r="F7" s="13">
        <v>28800</v>
      </c>
      <c r="H7" s="44" t="str">
        <f>IF(C19&gt;=0,"Dentro do orçamento","Acima do orçamento")</f>
        <v>Acima do orçamento</v>
      </c>
      <c r="I7" s="44"/>
      <c r="L7" s="10"/>
    </row>
    <row r="8" spans="1:12" ht="14.55" customHeight="1" x14ac:dyDescent="0.3">
      <c r="A8" s="10"/>
      <c r="B8" s="11" t="s">
        <v>27</v>
      </c>
      <c r="C8" s="20">
        <v>46357</v>
      </c>
      <c r="E8" s="11" t="s">
        <v>28</v>
      </c>
      <c r="F8" s="14">
        <v>0.1</v>
      </c>
      <c r="H8" s="44"/>
      <c r="I8" s="44"/>
      <c r="L8" s="10"/>
    </row>
    <row r="9" spans="1:12" x14ac:dyDescent="0.3">
      <c r="A9" s="10"/>
      <c r="B9" s="11" t="s">
        <v>29</v>
      </c>
      <c r="C9" s="20">
        <v>46364</v>
      </c>
      <c r="E9" s="11" t="s">
        <v>30</v>
      </c>
      <c r="F9" s="13">
        <v>3000</v>
      </c>
      <c r="L9" s="10"/>
    </row>
    <row r="10" spans="1:12" x14ac:dyDescent="0.3">
      <c r="A10" s="10"/>
      <c r="B10" s="11" t="s">
        <v>31</v>
      </c>
      <c r="C10" s="19">
        <v>2</v>
      </c>
      <c r="E10" s="11" t="s">
        <v>32</v>
      </c>
      <c r="F10" s="15">
        <f ca="1">MAX(0,DATEDIF(TODAY(),C8,"m"))</f>
        <v>2</v>
      </c>
      <c r="H10" s="45" t="s">
        <v>33</v>
      </c>
      <c r="I10" s="45"/>
      <c r="L10" s="10"/>
    </row>
    <row r="11" spans="1:12" ht="14.55" customHeight="1" x14ac:dyDescent="0.3">
      <c r="A11" s="10"/>
      <c r="B11" s="11" t="s">
        <v>34</v>
      </c>
      <c r="C11" s="19" t="s">
        <v>35</v>
      </c>
      <c r="E11" s="11" t="s">
        <v>36</v>
      </c>
      <c r="F11" s="15">
        <f>MAX(1,C9-C8+1)</f>
        <v>8</v>
      </c>
      <c r="H11" s="46">
        <f>IF(C15=0,0,C18/C15)</f>
        <v>0</v>
      </c>
      <c r="I11" s="46"/>
      <c r="L11" s="10"/>
    </row>
    <row r="12" spans="1:12" ht="14.55" customHeight="1" x14ac:dyDescent="0.3">
      <c r="A12" s="10"/>
      <c r="H12" s="46"/>
      <c r="I12" s="46"/>
      <c r="L12" s="10"/>
    </row>
    <row r="13" spans="1:12" x14ac:dyDescent="0.3">
      <c r="A13" s="10"/>
      <c r="L13" s="10"/>
    </row>
    <row r="14" spans="1:12" x14ac:dyDescent="0.3">
      <c r="A14" s="10"/>
      <c r="B14" s="47" t="s">
        <v>37</v>
      </c>
      <c r="C14" s="47"/>
      <c r="E14" s="48" t="s">
        <v>38</v>
      </c>
      <c r="F14" s="48"/>
      <c r="G14" s="16"/>
      <c r="H14" s="45" t="s">
        <v>39</v>
      </c>
      <c r="I14" s="45"/>
      <c r="L14" s="10"/>
    </row>
    <row r="15" spans="1:12" ht="14.55" customHeight="1" x14ac:dyDescent="0.3">
      <c r="A15" s="10"/>
      <c r="B15" s="6" t="s">
        <v>40</v>
      </c>
      <c r="C15" s="17">
        <f>Despesas!I42</f>
        <v>28801.599999999999</v>
      </c>
      <c r="E15" s="6" t="s">
        <v>41</v>
      </c>
      <c r="F15" s="18">
        <f>SUMIF(Despesas!$C$7:$C$41,E15,Despesas!$I$7:$I$41)</f>
        <v>9180.6</v>
      </c>
      <c r="H15" s="43">
        <f>C22</f>
        <v>15840.88</v>
      </c>
      <c r="I15" s="43"/>
      <c r="L15" s="10"/>
    </row>
    <row r="16" spans="1:12" ht="14.55" customHeight="1" x14ac:dyDescent="0.3">
      <c r="A16" s="10"/>
      <c r="B16" s="6" t="s">
        <v>28</v>
      </c>
      <c r="C16" s="18">
        <f>C15*$F$8</f>
        <v>2880.16</v>
      </c>
      <c r="E16" s="6" t="s">
        <v>42</v>
      </c>
      <c r="F16" s="18">
        <f>SUMIF(Despesas!$C$7:$C$41,E16,Despesas!$I$7:$I$41)</f>
        <v>5733</v>
      </c>
      <c r="H16" s="43"/>
      <c r="I16" s="43"/>
      <c r="L16" s="10"/>
    </row>
    <row r="17" spans="1:12" x14ac:dyDescent="0.3">
      <c r="A17" s="10"/>
      <c r="B17" s="6" t="s">
        <v>43</v>
      </c>
      <c r="C17" s="17">
        <f>C15+C16</f>
        <v>31681.759999999998</v>
      </c>
      <c r="E17" s="6" t="s">
        <v>44</v>
      </c>
      <c r="F17" s="18">
        <f>SUMIF(Despesas!$C$7:$C$41,E17,Despesas!$I$7:$I$41)</f>
        <v>5148</v>
      </c>
      <c r="L17" s="10"/>
    </row>
    <row r="18" spans="1:12" x14ac:dyDescent="0.3">
      <c r="A18" s="10"/>
      <c r="B18" s="6" t="s">
        <v>45</v>
      </c>
      <c r="C18" s="18">
        <f>Despesas!K42</f>
        <v>0</v>
      </c>
      <c r="E18" s="6" t="s">
        <v>46</v>
      </c>
      <c r="F18" s="18">
        <f>SUMIF(Despesas!$C$7:$C$41,E18,Despesas!$I$7:$I$41)</f>
        <v>6240</v>
      </c>
      <c r="L18" s="10"/>
    </row>
    <row r="19" spans="1:12" x14ac:dyDescent="0.3">
      <c r="A19" s="10"/>
      <c r="B19" s="6" t="s">
        <v>47</v>
      </c>
      <c r="C19" s="18">
        <f>F7-C17</f>
        <v>-2881.7599999999984</v>
      </c>
      <c r="E19" s="6" t="s">
        <v>48</v>
      </c>
      <c r="F19" s="18">
        <f>SUMIF(Despesas!$C$7:$C$41,E19,Despesas!$I$7:$I$41)</f>
        <v>0</v>
      </c>
      <c r="L19" s="10"/>
    </row>
    <row r="20" spans="1:12" x14ac:dyDescent="0.3">
      <c r="A20" s="10"/>
      <c r="B20" s="6" t="s">
        <v>49</v>
      </c>
      <c r="C20" s="18">
        <f>MAX(0,C17-F9)</f>
        <v>28681.759999999998</v>
      </c>
      <c r="E20" s="6" t="s">
        <v>50</v>
      </c>
      <c r="F20" s="18">
        <f>SUMIF(Despesas!$C$7:$C$41,E20,Despesas!$I$7:$I$41)</f>
        <v>0</v>
      </c>
      <c r="L20" s="10"/>
    </row>
    <row r="21" spans="1:12" x14ac:dyDescent="0.3">
      <c r="A21" s="10"/>
      <c r="B21" s="6" t="s">
        <v>51</v>
      </c>
      <c r="C21" s="17">
        <f ca="1">IF(F10=0,C20,C20/F10)</f>
        <v>14340.88</v>
      </c>
      <c r="E21" s="6" t="s">
        <v>52</v>
      </c>
      <c r="F21" s="18">
        <f>SUMIF(Despesas!$C$7:$C$41,E21,Despesas!$I$7:$I$41)</f>
        <v>0</v>
      </c>
      <c r="L21" s="10"/>
    </row>
    <row r="22" spans="1:12" x14ac:dyDescent="0.3">
      <c r="A22" s="10"/>
      <c r="B22" s="6" t="s">
        <v>53</v>
      </c>
      <c r="C22" s="18">
        <f>IF(C10=0,0,C17/C10)</f>
        <v>15840.88</v>
      </c>
      <c r="E22" s="6" t="s">
        <v>54</v>
      </c>
      <c r="F22" s="18">
        <f>SUMIF(Despesas!$C$7:$C$41,E22,Despesas!$I$7:$I$41)</f>
        <v>0</v>
      </c>
      <c r="L22" s="10"/>
    </row>
    <row r="23" spans="1:12" x14ac:dyDescent="0.3">
      <c r="A23" s="10"/>
      <c r="B23" s="6" t="s">
        <v>55</v>
      </c>
      <c r="C23" s="18">
        <f>IF(F11=0,0,C17/F11)</f>
        <v>3960.22</v>
      </c>
      <c r="E23" s="6" t="s">
        <v>56</v>
      </c>
      <c r="F23" s="18">
        <f>SUMIF(Despesas!$C$7:$C$41,E23,Despesas!$I$7:$I$41)</f>
        <v>2500</v>
      </c>
      <c r="L23" s="10"/>
    </row>
    <row r="24" spans="1:12" x14ac:dyDescent="0.3">
      <c r="A24" s="10"/>
      <c r="L24" s="10"/>
    </row>
    <row r="25" spans="1:12" x14ac:dyDescent="0.3">
      <c r="A25" s="10"/>
      <c r="L25" s="10"/>
    </row>
    <row r="26" spans="1:12" x14ac:dyDescent="0.3">
      <c r="A26" s="10"/>
      <c r="L26" s="10"/>
    </row>
    <row r="27" spans="1:12" x14ac:dyDescent="0.3">
      <c r="A27" s="10"/>
      <c r="L27" s="10"/>
    </row>
    <row r="28" spans="1:12" x14ac:dyDescent="0.3">
      <c r="A28" s="10"/>
      <c r="L28" s="10"/>
    </row>
    <row r="29" spans="1:12" x14ac:dyDescent="0.3">
      <c r="A29" s="10"/>
      <c r="L29" s="10"/>
    </row>
    <row r="30" spans="1:12" x14ac:dyDescent="0.3">
      <c r="A30" s="10"/>
      <c r="L30" s="10"/>
    </row>
    <row r="31" spans="1:12" x14ac:dyDescent="0.3">
      <c r="A31" s="10"/>
      <c r="L31" s="10"/>
    </row>
    <row r="32" spans="1:12" x14ac:dyDescent="0.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</sheetData>
  <mergeCells count="14">
    <mergeCell ref="B5:C5"/>
    <mergeCell ref="E5:F5"/>
    <mergeCell ref="H6:I6"/>
    <mergeCell ref="A1:H2"/>
    <mergeCell ref="I1:J2"/>
    <mergeCell ref="A3:H3"/>
    <mergeCell ref="I3:J3"/>
    <mergeCell ref="H15:I16"/>
    <mergeCell ref="H7:I8"/>
    <mergeCell ref="H10:I10"/>
    <mergeCell ref="H11:I12"/>
    <mergeCell ref="B14:C14"/>
    <mergeCell ref="H14:I14"/>
    <mergeCell ref="E14:F14"/>
  </mergeCells>
  <pageMargins left="0.75" right="0.75" top="1" bottom="1" header="0.511811023622047" footer="0.5"/>
  <pageSetup orientation="landscape" horizontalDpi="300" verticalDpi="300"/>
  <headerFooter>
    <oddFooter>&amp;CMaterial educacional | Planejamento financeiro de viagem&amp;R_x000D_&amp;1#&amp;"Aptos"&amp;10&amp;K008000 [ CLASSIFICAÇÃO: PÚBLICA ]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2"/>
  <sheetViews>
    <sheetView showGridLines="0" zoomScale="90" zoomScaleNormal="90" workbookViewId="0">
      <pane ySplit="5" topLeftCell="A6" activePane="bottomLeft" state="frozen"/>
      <selection pane="bottomLeft" activeCell="A3" sqref="A3:H3"/>
    </sheetView>
  </sheetViews>
  <sheetFormatPr defaultColWidth="8.77734375" defaultRowHeight="14.4" x14ac:dyDescent="0.3"/>
  <cols>
    <col min="1" max="1" width="7.109375" style="6" customWidth="1"/>
    <col min="2" max="2" width="29" style="6" customWidth="1"/>
    <col min="3" max="3" width="18" style="6" customWidth="1"/>
    <col min="4" max="5" width="12" style="6" customWidth="1"/>
    <col min="6" max="6" width="16" style="6" customWidth="1"/>
    <col min="7" max="7" width="17" style="6" customWidth="1"/>
    <col min="8" max="8" width="16" style="6" customWidth="1"/>
    <col min="9" max="9" width="17" style="6" customWidth="1"/>
    <col min="10" max="10" width="14" style="6" customWidth="1"/>
    <col min="11" max="11" width="17" style="6" customWidth="1"/>
    <col min="12" max="12" width="35" style="6" customWidth="1"/>
    <col min="13" max="16384" width="8.77734375" style="6"/>
  </cols>
  <sheetData>
    <row r="1" spans="1:12" x14ac:dyDescent="0.3">
      <c r="A1" s="51" t="s">
        <v>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x14ac:dyDescent="0.3">
      <c r="A3" s="33" t="s">
        <v>58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 x14ac:dyDescent="0.3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s="26" customFormat="1" ht="28.8" x14ac:dyDescent="0.3">
      <c r="A5" s="27" t="s">
        <v>59</v>
      </c>
      <c r="B5" s="27" t="s">
        <v>60</v>
      </c>
      <c r="C5" s="27" t="s">
        <v>61</v>
      </c>
      <c r="D5" s="27" t="s">
        <v>62</v>
      </c>
      <c r="E5" s="27" t="s">
        <v>63</v>
      </c>
      <c r="F5" s="27" t="s">
        <v>64</v>
      </c>
      <c r="G5" s="27" t="s">
        <v>65</v>
      </c>
      <c r="H5" s="27" t="s">
        <v>66</v>
      </c>
      <c r="I5" s="27" t="s">
        <v>40</v>
      </c>
      <c r="J5" s="27" t="s">
        <v>67</v>
      </c>
      <c r="K5" s="27" t="s">
        <v>68</v>
      </c>
      <c r="L5" s="29" t="s">
        <v>69</v>
      </c>
    </row>
    <row r="7" spans="1:12" x14ac:dyDescent="0.3">
      <c r="A7" s="28">
        <v>1</v>
      </c>
      <c r="B7" s="12" t="s">
        <v>70</v>
      </c>
      <c r="C7" s="12" t="s">
        <v>41</v>
      </c>
      <c r="D7" s="12" t="s">
        <v>71</v>
      </c>
      <c r="E7" s="12">
        <v>1</v>
      </c>
      <c r="F7" s="21">
        <v>7800</v>
      </c>
      <c r="G7" s="22">
        <v>1</v>
      </c>
      <c r="H7" s="13">
        <v>0</v>
      </c>
      <c r="I7" s="18">
        <f t="shared" ref="I7:I41" si="0">IFERROR(E7*F7*G7+H7,0)</f>
        <v>7800</v>
      </c>
      <c r="J7" s="12" t="s">
        <v>72</v>
      </c>
      <c r="K7" s="13">
        <v>0</v>
      </c>
      <c r="L7" s="12" t="s">
        <v>73</v>
      </c>
    </row>
    <row r="8" spans="1:12" x14ac:dyDescent="0.3">
      <c r="A8" s="28">
        <v>2</v>
      </c>
      <c r="B8" s="12" t="s">
        <v>74</v>
      </c>
      <c r="C8" s="12" t="s">
        <v>41</v>
      </c>
      <c r="D8" s="12" t="s">
        <v>71</v>
      </c>
      <c r="E8" s="12">
        <v>1</v>
      </c>
      <c r="F8" s="21">
        <v>702</v>
      </c>
      <c r="G8" s="22">
        <v>1</v>
      </c>
      <c r="H8" s="13">
        <v>0</v>
      </c>
      <c r="I8" s="18">
        <f t="shared" si="0"/>
        <v>702</v>
      </c>
      <c r="J8" s="12" t="s">
        <v>72</v>
      </c>
      <c r="K8" s="13">
        <v>0</v>
      </c>
      <c r="L8" s="12" t="s">
        <v>75</v>
      </c>
    </row>
    <row r="9" spans="1:12" x14ac:dyDescent="0.3">
      <c r="A9" s="28">
        <v>3</v>
      </c>
      <c r="B9" s="12" t="s">
        <v>76</v>
      </c>
      <c r="C9" s="12" t="s">
        <v>41</v>
      </c>
      <c r="D9" s="12" t="s">
        <v>77</v>
      </c>
      <c r="E9" s="12">
        <v>16</v>
      </c>
      <c r="F9" s="21">
        <v>7.25</v>
      </c>
      <c r="G9" s="23">
        <v>5.85</v>
      </c>
      <c r="H9" s="13">
        <v>0</v>
      </c>
      <c r="I9" s="18">
        <f t="shared" si="0"/>
        <v>678.59999999999991</v>
      </c>
      <c r="J9" s="12" t="s">
        <v>72</v>
      </c>
      <c r="K9" s="13">
        <v>0</v>
      </c>
      <c r="L9" s="12" t="s">
        <v>78</v>
      </c>
    </row>
    <row r="10" spans="1:12" x14ac:dyDescent="0.3">
      <c r="A10" s="28">
        <v>4</v>
      </c>
      <c r="B10" s="12" t="s">
        <v>79</v>
      </c>
      <c r="C10" s="12" t="s">
        <v>41</v>
      </c>
      <c r="D10" s="12" t="s">
        <v>71</v>
      </c>
      <c r="E10" s="12">
        <v>1</v>
      </c>
      <c r="F10" s="21">
        <v>0</v>
      </c>
      <c r="G10" s="22">
        <v>1</v>
      </c>
      <c r="H10" s="13">
        <v>0</v>
      </c>
      <c r="I10" s="18">
        <f t="shared" si="0"/>
        <v>0</v>
      </c>
      <c r="J10" s="12" t="s">
        <v>72</v>
      </c>
      <c r="K10" s="13">
        <v>0</v>
      </c>
      <c r="L10" s="12"/>
    </row>
    <row r="11" spans="1:12" x14ac:dyDescent="0.3">
      <c r="A11" s="28">
        <v>5</v>
      </c>
      <c r="B11" s="12" t="s">
        <v>80</v>
      </c>
      <c r="C11" s="12" t="s">
        <v>41</v>
      </c>
      <c r="D11" s="12" t="s">
        <v>71</v>
      </c>
      <c r="E11" s="12">
        <v>1</v>
      </c>
      <c r="F11" s="21">
        <v>0</v>
      </c>
      <c r="G11" s="22">
        <v>1</v>
      </c>
      <c r="H11" s="13">
        <v>0</v>
      </c>
      <c r="I11" s="18">
        <f t="shared" si="0"/>
        <v>0</v>
      </c>
      <c r="J11" s="12" t="s">
        <v>72</v>
      </c>
      <c r="K11" s="13">
        <v>0</v>
      </c>
      <c r="L11" s="12"/>
    </row>
    <row r="12" spans="1:12" x14ac:dyDescent="0.3">
      <c r="A12" s="28">
        <v>6</v>
      </c>
      <c r="B12" s="12" t="s">
        <v>81</v>
      </c>
      <c r="C12" s="12" t="s">
        <v>42</v>
      </c>
      <c r="D12" s="12" t="s">
        <v>77</v>
      </c>
      <c r="E12" s="12">
        <v>7</v>
      </c>
      <c r="F12" s="21">
        <v>140</v>
      </c>
      <c r="G12" s="23">
        <v>5.85</v>
      </c>
      <c r="H12" s="13">
        <v>0</v>
      </c>
      <c r="I12" s="18">
        <f t="shared" si="0"/>
        <v>5733</v>
      </c>
      <c r="J12" s="12" t="s">
        <v>72</v>
      </c>
      <c r="K12" s="13">
        <v>0</v>
      </c>
      <c r="L12" s="12" t="s">
        <v>82</v>
      </c>
    </row>
    <row r="13" spans="1:12" x14ac:dyDescent="0.3">
      <c r="A13" s="28">
        <v>7</v>
      </c>
      <c r="B13" s="12" t="s">
        <v>83</v>
      </c>
      <c r="C13" s="12" t="s">
        <v>42</v>
      </c>
      <c r="D13" s="12" t="s">
        <v>71</v>
      </c>
      <c r="E13" s="12">
        <v>1</v>
      </c>
      <c r="F13" s="21">
        <v>0</v>
      </c>
      <c r="G13" s="22">
        <v>1</v>
      </c>
      <c r="H13" s="13">
        <v>0</v>
      </c>
      <c r="I13" s="18">
        <f t="shared" si="0"/>
        <v>0</v>
      </c>
      <c r="J13" s="12" t="s">
        <v>72</v>
      </c>
      <c r="K13" s="13">
        <v>0</v>
      </c>
      <c r="L13" s="12"/>
    </row>
    <row r="14" spans="1:12" x14ac:dyDescent="0.3">
      <c r="A14" s="28">
        <v>8</v>
      </c>
      <c r="B14" s="12" t="s">
        <v>84</v>
      </c>
      <c r="C14" s="12" t="s">
        <v>44</v>
      </c>
      <c r="D14" s="12" t="s">
        <v>77</v>
      </c>
      <c r="E14" s="12">
        <v>16</v>
      </c>
      <c r="F14" s="21">
        <v>55</v>
      </c>
      <c r="G14" s="23">
        <v>5.85</v>
      </c>
      <c r="H14" s="13">
        <v>0</v>
      </c>
      <c r="I14" s="18">
        <f t="shared" si="0"/>
        <v>5148</v>
      </c>
      <c r="J14" s="12" t="s">
        <v>72</v>
      </c>
      <c r="K14" s="13">
        <v>0</v>
      </c>
      <c r="L14" s="12" t="s">
        <v>85</v>
      </c>
    </row>
    <row r="15" spans="1:12" x14ac:dyDescent="0.3">
      <c r="A15" s="28">
        <v>9</v>
      </c>
      <c r="B15" s="12" t="s">
        <v>86</v>
      </c>
      <c r="C15" s="12" t="s">
        <v>44</v>
      </c>
      <c r="D15" s="12" t="s">
        <v>71</v>
      </c>
      <c r="E15" s="12">
        <v>1</v>
      </c>
      <c r="F15" s="21">
        <v>0</v>
      </c>
      <c r="G15" s="22">
        <v>1</v>
      </c>
      <c r="H15" s="13">
        <v>0</v>
      </c>
      <c r="I15" s="18">
        <f t="shared" si="0"/>
        <v>0</v>
      </c>
      <c r="J15" s="12" t="s">
        <v>72</v>
      </c>
      <c r="K15" s="13">
        <v>0</v>
      </c>
      <c r="L15" s="12"/>
    </row>
    <row r="16" spans="1:12" x14ac:dyDescent="0.3">
      <c r="A16" s="28">
        <v>10</v>
      </c>
      <c r="B16" s="12" t="s">
        <v>87</v>
      </c>
      <c r="C16" s="12" t="s">
        <v>44</v>
      </c>
      <c r="D16" s="12" t="s">
        <v>71</v>
      </c>
      <c r="E16" s="12">
        <v>1</v>
      </c>
      <c r="F16" s="21">
        <v>0</v>
      </c>
      <c r="G16" s="22">
        <v>1</v>
      </c>
      <c r="H16" s="13">
        <v>0</v>
      </c>
      <c r="I16" s="18">
        <f t="shared" si="0"/>
        <v>0</v>
      </c>
      <c r="J16" s="12" t="s">
        <v>72</v>
      </c>
      <c r="K16" s="13">
        <v>0</v>
      </c>
      <c r="L16" s="12"/>
    </row>
    <row r="17" spans="1:12" x14ac:dyDescent="0.3">
      <c r="A17" s="28">
        <v>11</v>
      </c>
      <c r="B17" s="12" t="s">
        <v>88</v>
      </c>
      <c r="C17" s="12" t="s">
        <v>44</v>
      </c>
      <c r="D17" s="12" t="s">
        <v>71</v>
      </c>
      <c r="E17" s="12">
        <v>1</v>
      </c>
      <c r="F17" s="21">
        <v>0</v>
      </c>
      <c r="G17" s="22">
        <v>1</v>
      </c>
      <c r="H17" s="13">
        <v>0</v>
      </c>
      <c r="I17" s="18">
        <f t="shared" si="0"/>
        <v>0</v>
      </c>
      <c r="J17" s="12" t="s">
        <v>72</v>
      </c>
      <c r="K17" s="13">
        <v>0</v>
      </c>
      <c r="L17" s="12"/>
    </row>
    <row r="18" spans="1:12" x14ac:dyDescent="0.3">
      <c r="A18" s="28">
        <v>12</v>
      </c>
      <c r="B18" s="12" t="s">
        <v>89</v>
      </c>
      <c r="C18" s="12" t="s">
        <v>46</v>
      </c>
      <c r="D18" s="12" t="s">
        <v>71</v>
      </c>
      <c r="E18" s="12">
        <v>4</v>
      </c>
      <c r="F18" s="21">
        <v>1560</v>
      </c>
      <c r="G18" s="22">
        <v>1</v>
      </c>
      <c r="H18" s="13">
        <v>0</v>
      </c>
      <c r="I18" s="18">
        <f t="shared" si="0"/>
        <v>6240</v>
      </c>
      <c r="J18" s="12" t="s">
        <v>72</v>
      </c>
      <c r="K18" s="13">
        <v>0</v>
      </c>
      <c r="L18" s="12" t="s">
        <v>90</v>
      </c>
    </row>
    <row r="19" spans="1:12" x14ac:dyDescent="0.3">
      <c r="A19" s="28">
        <v>13</v>
      </c>
      <c r="B19" s="12" t="s">
        <v>91</v>
      </c>
      <c r="C19" s="12" t="s">
        <v>46</v>
      </c>
      <c r="D19" s="12" t="s">
        <v>71</v>
      </c>
      <c r="E19" s="12">
        <v>1</v>
      </c>
      <c r="F19" s="21">
        <v>0</v>
      </c>
      <c r="G19" s="22">
        <v>1</v>
      </c>
      <c r="H19" s="13">
        <v>0</v>
      </c>
      <c r="I19" s="18">
        <f t="shared" si="0"/>
        <v>0</v>
      </c>
      <c r="J19" s="12" t="s">
        <v>72</v>
      </c>
      <c r="K19" s="13">
        <v>0</v>
      </c>
      <c r="L19" s="12"/>
    </row>
    <row r="20" spans="1:12" x14ac:dyDescent="0.3">
      <c r="A20" s="28">
        <v>14</v>
      </c>
      <c r="B20" s="12" t="s">
        <v>92</v>
      </c>
      <c r="C20" s="12" t="s">
        <v>46</v>
      </c>
      <c r="D20" s="12" t="s">
        <v>71</v>
      </c>
      <c r="E20" s="12">
        <v>1</v>
      </c>
      <c r="F20" s="21">
        <v>0</v>
      </c>
      <c r="G20" s="22">
        <v>1</v>
      </c>
      <c r="H20" s="13">
        <v>0</v>
      </c>
      <c r="I20" s="18">
        <f t="shared" si="0"/>
        <v>0</v>
      </c>
      <c r="J20" s="12" t="s">
        <v>72</v>
      </c>
      <c r="K20" s="13">
        <v>0</v>
      </c>
      <c r="L20" s="12"/>
    </row>
    <row r="21" spans="1:12" x14ac:dyDescent="0.3">
      <c r="A21" s="28">
        <v>15</v>
      </c>
      <c r="B21" s="12" t="s">
        <v>93</v>
      </c>
      <c r="C21" s="12" t="s">
        <v>46</v>
      </c>
      <c r="D21" s="12" t="s">
        <v>71</v>
      </c>
      <c r="E21" s="12">
        <v>1</v>
      </c>
      <c r="F21" s="21">
        <v>0</v>
      </c>
      <c r="G21" s="22">
        <v>1</v>
      </c>
      <c r="H21" s="13">
        <v>0</v>
      </c>
      <c r="I21" s="18">
        <f t="shared" si="0"/>
        <v>0</v>
      </c>
      <c r="J21" s="12" t="s">
        <v>72</v>
      </c>
      <c r="K21" s="13">
        <v>0</v>
      </c>
      <c r="L21" s="12"/>
    </row>
    <row r="22" spans="1:12" x14ac:dyDescent="0.3">
      <c r="A22" s="28">
        <v>16</v>
      </c>
      <c r="B22" s="12" t="s">
        <v>94</v>
      </c>
      <c r="C22" s="12" t="s">
        <v>48</v>
      </c>
      <c r="D22" s="12" t="s">
        <v>71</v>
      </c>
      <c r="E22" s="12">
        <v>1</v>
      </c>
      <c r="F22" s="21">
        <v>0</v>
      </c>
      <c r="G22" s="22">
        <v>1</v>
      </c>
      <c r="H22" s="13">
        <v>0</v>
      </c>
      <c r="I22" s="18">
        <f t="shared" si="0"/>
        <v>0</v>
      </c>
      <c r="J22" s="12" t="s">
        <v>72</v>
      </c>
      <c r="K22" s="13">
        <v>0</v>
      </c>
      <c r="L22" s="12"/>
    </row>
    <row r="23" spans="1:12" x14ac:dyDescent="0.3">
      <c r="A23" s="28">
        <v>17</v>
      </c>
      <c r="B23" s="12" t="s">
        <v>95</v>
      </c>
      <c r="C23" s="12" t="s">
        <v>48</v>
      </c>
      <c r="D23" s="12" t="s">
        <v>71</v>
      </c>
      <c r="E23" s="12">
        <v>1</v>
      </c>
      <c r="F23" s="21">
        <v>0</v>
      </c>
      <c r="G23" s="22">
        <v>1</v>
      </c>
      <c r="H23" s="13">
        <v>0</v>
      </c>
      <c r="I23" s="18">
        <f t="shared" si="0"/>
        <v>0</v>
      </c>
      <c r="J23" s="12" t="s">
        <v>72</v>
      </c>
      <c r="K23" s="13">
        <v>0</v>
      </c>
      <c r="L23" s="12"/>
    </row>
    <row r="24" spans="1:12" x14ac:dyDescent="0.3">
      <c r="A24" s="28">
        <v>18</v>
      </c>
      <c r="B24" s="12" t="s">
        <v>96</v>
      </c>
      <c r="C24" s="12" t="s">
        <v>50</v>
      </c>
      <c r="D24" s="12" t="s">
        <v>71</v>
      </c>
      <c r="E24" s="12">
        <v>1</v>
      </c>
      <c r="F24" s="21">
        <v>0</v>
      </c>
      <c r="G24" s="22">
        <v>1</v>
      </c>
      <c r="H24" s="13">
        <v>0</v>
      </c>
      <c r="I24" s="18">
        <f t="shared" si="0"/>
        <v>0</v>
      </c>
      <c r="J24" s="12" t="s">
        <v>72</v>
      </c>
      <c r="K24" s="13">
        <v>0</v>
      </c>
      <c r="L24" s="12"/>
    </row>
    <row r="25" spans="1:12" x14ac:dyDescent="0.3">
      <c r="A25" s="28">
        <v>19</v>
      </c>
      <c r="B25" s="12" t="s">
        <v>97</v>
      </c>
      <c r="C25" s="12" t="s">
        <v>50</v>
      </c>
      <c r="D25" s="12" t="s">
        <v>71</v>
      </c>
      <c r="E25" s="12">
        <v>1</v>
      </c>
      <c r="F25" s="21">
        <v>0</v>
      </c>
      <c r="G25" s="22">
        <v>1</v>
      </c>
      <c r="H25" s="13">
        <v>0</v>
      </c>
      <c r="I25" s="18">
        <f t="shared" si="0"/>
        <v>0</v>
      </c>
      <c r="J25" s="12" t="s">
        <v>72</v>
      </c>
      <c r="K25" s="13">
        <v>0</v>
      </c>
      <c r="L25" s="12"/>
    </row>
    <row r="26" spans="1:12" x14ac:dyDescent="0.3">
      <c r="A26" s="28">
        <v>20</v>
      </c>
      <c r="B26" s="12" t="s">
        <v>98</v>
      </c>
      <c r="C26" s="12" t="s">
        <v>52</v>
      </c>
      <c r="D26" s="12" t="s">
        <v>71</v>
      </c>
      <c r="E26" s="12">
        <v>1</v>
      </c>
      <c r="F26" s="21">
        <v>0</v>
      </c>
      <c r="G26" s="22">
        <v>1</v>
      </c>
      <c r="H26" s="13">
        <v>0</v>
      </c>
      <c r="I26" s="18">
        <f t="shared" si="0"/>
        <v>0</v>
      </c>
      <c r="J26" s="12" t="s">
        <v>72</v>
      </c>
      <c r="K26" s="13">
        <v>0</v>
      </c>
      <c r="L26" s="12"/>
    </row>
    <row r="27" spans="1:12" x14ac:dyDescent="0.3">
      <c r="A27" s="28">
        <v>21</v>
      </c>
      <c r="B27" s="12" t="s">
        <v>99</v>
      </c>
      <c r="C27" s="12" t="s">
        <v>54</v>
      </c>
      <c r="D27" s="12" t="s">
        <v>71</v>
      </c>
      <c r="E27" s="12">
        <v>1</v>
      </c>
      <c r="F27" s="21">
        <v>0</v>
      </c>
      <c r="G27" s="22">
        <v>1</v>
      </c>
      <c r="H27" s="13">
        <v>0</v>
      </c>
      <c r="I27" s="18">
        <f t="shared" si="0"/>
        <v>0</v>
      </c>
      <c r="J27" s="12" t="s">
        <v>72</v>
      </c>
      <c r="K27" s="13">
        <v>0</v>
      </c>
      <c r="L27" s="12"/>
    </row>
    <row r="28" spans="1:12" x14ac:dyDescent="0.3">
      <c r="A28" s="28">
        <v>22</v>
      </c>
      <c r="B28" s="12" t="s">
        <v>100</v>
      </c>
      <c r="C28" s="12" t="s">
        <v>56</v>
      </c>
      <c r="D28" s="12" t="s">
        <v>71</v>
      </c>
      <c r="E28" s="12">
        <v>1</v>
      </c>
      <c r="F28" s="21">
        <v>0</v>
      </c>
      <c r="G28" s="22">
        <v>1</v>
      </c>
      <c r="H28" s="13">
        <v>0</v>
      </c>
      <c r="I28" s="18">
        <f t="shared" si="0"/>
        <v>0</v>
      </c>
      <c r="J28" s="12" t="s">
        <v>72</v>
      </c>
      <c r="K28" s="13">
        <v>0</v>
      </c>
      <c r="L28" s="12"/>
    </row>
    <row r="29" spans="1:12" x14ac:dyDescent="0.3">
      <c r="A29" s="28">
        <v>23</v>
      </c>
      <c r="B29" s="12" t="s">
        <v>101</v>
      </c>
      <c r="C29" s="12" t="s">
        <v>56</v>
      </c>
      <c r="D29" s="12" t="s">
        <v>71</v>
      </c>
      <c r="E29" s="12">
        <v>1</v>
      </c>
      <c r="F29" s="21">
        <v>0</v>
      </c>
      <c r="G29" s="22">
        <v>1</v>
      </c>
      <c r="H29" s="13">
        <v>0</v>
      </c>
      <c r="I29" s="18">
        <f t="shared" si="0"/>
        <v>0</v>
      </c>
      <c r="J29" s="12" t="s">
        <v>72</v>
      </c>
      <c r="K29" s="13">
        <v>0</v>
      </c>
      <c r="L29" s="12"/>
    </row>
    <row r="30" spans="1:12" x14ac:dyDescent="0.3">
      <c r="A30" s="28">
        <v>24</v>
      </c>
      <c r="B30" s="12" t="s">
        <v>102</v>
      </c>
      <c r="C30" s="12" t="s">
        <v>56</v>
      </c>
      <c r="D30" s="12" t="s">
        <v>71</v>
      </c>
      <c r="E30" s="12">
        <v>1</v>
      </c>
      <c r="F30" s="21">
        <v>2500</v>
      </c>
      <c r="G30" s="22">
        <v>1</v>
      </c>
      <c r="H30" s="13">
        <v>0</v>
      </c>
      <c r="I30" s="18">
        <f t="shared" si="0"/>
        <v>2500</v>
      </c>
      <c r="J30" s="12" t="s">
        <v>72</v>
      </c>
      <c r="K30" s="13">
        <v>0</v>
      </c>
      <c r="L30" s="12" t="s">
        <v>103</v>
      </c>
    </row>
    <row r="31" spans="1:12" x14ac:dyDescent="0.3">
      <c r="A31" s="28">
        <v>25</v>
      </c>
      <c r="B31" s="12" t="s">
        <v>104</v>
      </c>
      <c r="C31" s="12" t="s">
        <v>56</v>
      </c>
      <c r="D31" s="12" t="s">
        <v>71</v>
      </c>
      <c r="E31" s="12">
        <v>1</v>
      </c>
      <c r="F31" s="21">
        <v>0</v>
      </c>
      <c r="G31" s="22">
        <v>1</v>
      </c>
      <c r="H31" s="13">
        <v>0</v>
      </c>
      <c r="I31" s="18">
        <f t="shared" si="0"/>
        <v>0</v>
      </c>
      <c r="J31" s="12" t="s">
        <v>72</v>
      </c>
      <c r="K31" s="13">
        <v>0</v>
      </c>
      <c r="L31" s="12"/>
    </row>
    <row r="32" spans="1:12" x14ac:dyDescent="0.3">
      <c r="A32" s="28">
        <v>26</v>
      </c>
      <c r="B32" s="12" t="s">
        <v>105</v>
      </c>
      <c r="C32" s="12" t="s">
        <v>56</v>
      </c>
      <c r="D32" s="12" t="s">
        <v>71</v>
      </c>
      <c r="E32" s="12">
        <v>1</v>
      </c>
      <c r="F32" s="21">
        <v>0</v>
      </c>
      <c r="G32" s="22">
        <v>1</v>
      </c>
      <c r="H32" s="13">
        <v>0</v>
      </c>
      <c r="I32" s="18">
        <f t="shared" si="0"/>
        <v>0</v>
      </c>
      <c r="J32" s="12" t="s">
        <v>72</v>
      </c>
      <c r="K32" s="13">
        <v>0</v>
      </c>
      <c r="L32" s="12"/>
    </row>
    <row r="33" spans="1:12" x14ac:dyDescent="0.3">
      <c r="A33" s="28">
        <v>27</v>
      </c>
      <c r="B33" s="12" t="s">
        <v>106</v>
      </c>
      <c r="C33" s="12" t="s">
        <v>56</v>
      </c>
      <c r="D33" s="12" t="s">
        <v>71</v>
      </c>
      <c r="E33" s="12">
        <v>1</v>
      </c>
      <c r="F33" s="21">
        <v>0</v>
      </c>
      <c r="G33" s="22">
        <v>1</v>
      </c>
      <c r="H33" s="13">
        <v>0</v>
      </c>
      <c r="I33" s="18">
        <f t="shared" si="0"/>
        <v>0</v>
      </c>
      <c r="J33" s="12" t="s">
        <v>72</v>
      </c>
      <c r="K33" s="13">
        <v>0</v>
      </c>
      <c r="L33" s="12"/>
    </row>
    <row r="34" spans="1:12" x14ac:dyDescent="0.3">
      <c r="A34" s="28">
        <v>28</v>
      </c>
      <c r="B34" s="12" t="s">
        <v>107</v>
      </c>
      <c r="C34" s="12" t="s">
        <v>56</v>
      </c>
      <c r="D34" s="12" t="s">
        <v>71</v>
      </c>
      <c r="E34" s="12">
        <v>1</v>
      </c>
      <c r="F34" s="21">
        <v>0</v>
      </c>
      <c r="G34" s="22">
        <v>1</v>
      </c>
      <c r="H34" s="13">
        <v>0</v>
      </c>
      <c r="I34" s="18">
        <f t="shared" si="0"/>
        <v>0</v>
      </c>
      <c r="J34" s="12" t="s">
        <v>72</v>
      </c>
      <c r="K34" s="13">
        <v>0</v>
      </c>
      <c r="L34" s="12"/>
    </row>
    <row r="35" spans="1:12" x14ac:dyDescent="0.3">
      <c r="A35" s="28">
        <v>29</v>
      </c>
      <c r="B35" s="12" t="s">
        <v>108</v>
      </c>
      <c r="C35" s="12" t="s">
        <v>56</v>
      </c>
      <c r="D35" s="12" t="s">
        <v>71</v>
      </c>
      <c r="E35" s="12">
        <v>1</v>
      </c>
      <c r="F35" s="21">
        <v>0</v>
      </c>
      <c r="G35" s="22">
        <v>1</v>
      </c>
      <c r="H35" s="13">
        <v>0</v>
      </c>
      <c r="I35" s="18">
        <f t="shared" si="0"/>
        <v>0</v>
      </c>
      <c r="J35" s="12" t="s">
        <v>72</v>
      </c>
      <c r="K35" s="13">
        <v>0</v>
      </c>
      <c r="L35" s="12"/>
    </row>
    <row r="36" spans="1:12" x14ac:dyDescent="0.3">
      <c r="A36" s="28">
        <v>30</v>
      </c>
      <c r="B36" s="12" t="s">
        <v>109</v>
      </c>
      <c r="C36" s="12" t="s">
        <v>56</v>
      </c>
      <c r="D36" s="12" t="s">
        <v>71</v>
      </c>
      <c r="E36" s="12">
        <v>1</v>
      </c>
      <c r="F36" s="21">
        <v>0</v>
      </c>
      <c r="G36" s="22">
        <v>1</v>
      </c>
      <c r="H36" s="13">
        <v>0</v>
      </c>
      <c r="I36" s="18">
        <f t="shared" si="0"/>
        <v>0</v>
      </c>
      <c r="J36" s="12" t="s">
        <v>72</v>
      </c>
      <c r="K36" s="13">
        <v>0</v>
      </c>
      <c r="L36" s="12"/>
    </row>
    <row r="37" spans="1:12" x14ac:dyDescent="0.3">
      <c r="A37" s="28">
        <v>31</v>
      </c>
      <c r="B37" s="12" t="s">
        <v>110</v>
      </c>
      <c r="C37" s="12" t="s">
        <v>56</v>
      </c>
      <c r="D37" s="12" t="s">
        <v>71</v>
      </c>
      <c r="E37" s="12">
        <v>1</v>
      </c>
      <c r="F37" s="21">
        <v>0</v>
      </c>
      <c r="G37" s="22">
        <v>1</v>
      </c>
      <c r="H37" s="13">
        <v>0</v>
      </c>
      <c r="I37" s="18">
        <f t="shared" si="0"/>
        <v>0</v>
      </c>
      <c r="J37" s="12" t="s">
        <v>72</v>
      </c>
      <c r="K37" s="13">
        <v>0</v>
      </c>
      <c r="L37" s="12"/>
    </row>
    <row r="38" spans="1:12" x14ac:dyDescent="0.3">
      <c r="A38" s="28">
        <v>32</v>
      </c>
      <c r="B38" s="12" t="s">
        <v>111</v>
      </c>
      <c r="C38" s="12" t="s">
        <v>56</v>
      </c>
      <c r="D38" s="12" t="s">
        <v>71</v>
      </c>
      <c r="E38" s="12">
        <v>1</v>
      </c>
      <c r="F38" s="21">
        <v>0</v>
      </c>
      <c r="G38" s="22">
        <v>1</v>
      </c>
      <c r="H38" s="13">
        <v>0</v>
      </c>
      <c r="I38" s="18">
        <f t="shared" si="0"/>
        <v>0</v>
      </c>
      <c r="J38" s="12" t="s">
        <v>72</v>
      </c>
      <c r="K38" s="13">
        <v>0</v>
      </c>
      <c r="L38" s="12"/>
    </row>
    <row r="39" spans="1:12" x14ac:dyDescent="0.3">
      <c r="A39" s="28">
        <v>33</v>
      </c>
      <c r="B39" s="12" t="s">
        <v>112</v>
      </c>
      <c r="C39" s="12" t="s">
        <v>56</v>
      </c>
      <c r="D39" s="12" t="s">
        <v>71</v>
      </c>
      <c r="E39" s="12">
        <v>1</v>
      </c>
      <c r="F39" s="21">
        <v>0</v>
      </c>
      <c r="G39" s="22">
        <v>1</v>
      </c>
      <c r="H39" s="13">
        <v>0</v>
      </c>
      <c r="I39" s="18">
        <f t="shared" si="0"/>
        <v>0</v>
      </c>
      <c r="J39" s="12" t="s">
        <v>72</v>
      </c>
      <c r="K39" s="13">
        <v>0</v>
      </c>
      <c r="L39" s="12"/>
    </row>
    <row r="40" spans="1:12" x14ac:dyDescent="0.3">
      <c r="A40" s="28">
        <v>34</v>
      </c>
      <c r="B40" s="12" t="s">
        <v>113</v>
      </c>
      <c r="C40" s="12" t="s">
        <v>56</v>
      </c>
      <c r="D40" s="12" t="s">
        <v>71</v>
      </c>
      <c r="E40" s="12">
        <v>1</v>
      </c>
      <c r="F40" s="21">
        <v>0</v>
      </c>
      <c r="G40" s="22">
        <v>1</v>
      </c>
      <c r="H40" s="13">
        <v>0</v>
      </c>
      <c r="I40" s="18">
        <f t="shared" si="0"/>
        <v>0</v>
      </c>
      <c r="J40" s="12" t="s">
        <v>72</v>
      </c>
      <c r="K40" s="13">
        <v>0</v>
      </c>
      <c r="L40" s="12"/>
    </row>
    <row r="41" spans="1:12" x14ac:dyDescent="0.3">
      <c r="A41" s="28">
        <v>35</v>
      </c>
      <c r="B41" s="12" t="s">
        <v>114</v>
      </c>
      <c r="C41" s="12" t="s">
        <v>56</v>
      </c>
      <c r="D41" s="12" t="s">
        <v>71</v>
      </c>
      <c r="E41" s="12">
        <v>1</v>
      </c>
      <c r="F41" s="21">
        <v>0</v>
      </c>
      <c r="G41" s="22">
        <v>1</v>
      </c>
      <c r="H41" s="13">
        <v>0</v>
      </c>
      <c r="I41" s="18">
        <f t="shared" si="0"/>
        <v>0</v>
      </c>
      <c r="J41" s="12" t="s">
        <v>72</v>
      </c>
      <c r="K41" s="13">
        <v>0</v>
      </c>
      <c r="L41" s="12"/>
    </row>
    <row r="42" spans="1:12" x14ac:dyDescent="0.3">
      <c r="A42" s="52" t="s">
        <v>115</v>
      </c>
      <c r="B42" s="52"/>
      <c r="C42" s="52"/>
      <c r="D42" s="52"/>
      <c r="E42" s="52"/>
      <c r="F42" s="52"/>
      <c r="G42" s="52"/>
      <c r="H42" s="52"/>
      <c r="I42" s="24">
        <f>SUM(I7:I41)</f>
        <v>28801.599999999999</v>
      </c>
      <c r="J42" s="25"/>
      <c r="K42" s="24">
        <f>SUM(K7:K41)</f>
        <v>0</v>
      </c>
      <c r="L42" s="25"/>
    </row>
  </sheetData>
  <autoFilter ref="A5:L41" xr:uid="{00000000-0009-0000-0000-000002000000}"/>
  <mergeCells count="4">
    <mergeCell ref="A1:L2"/>
    <mergeCell ref="A42:H42"/>
    <mergeCell ref="A3:H3"/>
    <mergeCell ref="I3:L3"/>
  </mergeCells>
  <dataValidations count="3">
    <dataValidation type="list" sqref="C7:C41" xr:uid="{00000000-0002-0000-0200-000000000000}">
      <formula1>"Transporte,Hospedagem,Alimentação,Passeios,Compras,Documentação,Conectividade,Seguro,Outros"</formula1>
      <formula2>0</formula2>
    </dataValidation>
    <dataValidation type="list" sqref="D7:D41" xr:uid="{00000000-0002-0000-0200-000001000000}">
      <formula1>"BRL,EUR,USD,GBP,ARS,CLP,JPY,Outra"</formula1>
      <formula2>0</formula2>
    </dataValidation>
    <dataValidation type="list" sqref="J7:J41" xr:uid="{00000000-0002-0000-0200-000002000000}">
      <formula1>"Planejado,Reservado,Pago,Cancelado"</formula1>
      <formula2>0</formula2>
    </dataValidation>
  </dataValidations>
  <pageMargins left="0.75" right="0.75" top="1" bottom="1" header="0.511811023622047" footer="0.5"/>
  <pageSetup orientation="landscape" horizontalDpi="300" verticalDpi="300"/>
  <headerFooter>
    <oddFooter>&amp;CMaterial educacional | Planejamento financeiro de viagem&amp;R_x000D_&amp;1#&amp;"Aptos"&amp;10&amp;K008000 [ CLASSIFICAÇÃO: PÚBLICA ]</oddFooter>
  </headerFooter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2"/>
  <sheetViews>
    <sheetView showGridLines="0" zoomScale="90" zoomScaleNormal="90" workbookViewId="0">
      <pane ySplit="4" topLeftCell="A5" activePane="bottomLeft" state="frozen"/>
      <selection pane="bottomLeft" activeCell="A3" sqref="A3:I3"/>
    </sheetView>
  </sheetViews>
  <sheetFormatPr defaultColWidth="8.77734375" defaultRowHeight="14.4" x14ac:dyDescent="0.3"/>
  <cols>
    <col min="1" max="2" width="3" customWidth="1"/>
    <col min="3" max="3" width="33.6640625" customWidth="1"/>
    <col min="4" max="4" width="22.77734375" customWidth="1"/>
    <col min="5" max="5" width="4" customWidth="1"/>
    <col min="6" max="6" width="33.44140625" customWidth="1"/>
    <col min="7" max="7" width="23.44140625" customWidth="1"/>
    <col min="8" max="8" width="4" customWidth="1"/>
    <col min="9" max="9" width="3" customWidth="1"/>
  </cols>
  <sheetData>
    <row r="1" spans="1:9" x14ac:dyDescent="0.3">
      <c r="A1" s="51" t="s">
        <v>116</v>
      </c>
      <c r="B1" s="51"/>
      <c r="C1" s="51"/>
      <c r="D1" s="51"/>
      <c r="E1" s="51"/>
      <c r="F1" s="51"/>
      <c r="G1" s="51"/>
      <c r="H1" s="51"/>
      <c r="I1" s="51"/>
    </row>
    <row r="2" spans="1:9" x14ac:dyDescent="0.3">
      <c r="A2" s="51"/>
      <c r="B2" s="51"/>
      <c r="C2" s="51"/>
      <c r="D2" s="51"/>
      <c r="E2" s="51"/>
      <c r="F2" s="51"/>
      <c r="G2" s="51"/>
      <c r="H2" s="51"/>
      <c r="I2" s="51"/>
    </row>
    <row r="3" spans="1:9" x14ac:dyDescent="0.3">
      <c r="A3" s="53" t="s">
        <v>117</v>
      </c>
      <c r="B3" s="53"/>
      <c r="C3" s="53"/>
      <c r="D3" s="53"/>
      <c r="E3" s="53"/>
      <c r="F3" s="53"/>
      <c r="G3" s="53"/>
      <c r="H3" s="53"/>
      <c r="I3" s="53"/>
    </row>
    <row r="4" spans="1:9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3">
      <c r="A5" s="1"/>
      <c r="I5" s="1"/>
    </row>
    <row r="6" spans="1:9" x14ac:dyDescent="0.3">
      <c r="A6" s="1"/>
      <c r="C6" s="54" t="s">
        <v>153</v>
      </c>
      <c r="D6" s="54"/>
      <c r="E6" s="6"/>
      <c r="F6" s="47" t="s">
        <v>118</v>
      </c>
      <c r="G6" s="47"/>
      <c r="I6" s="1"/>
    </row>
    <row r="7" spans="1:9" x14ac:dyDescent="0.3">
      <c r="A7" s="1"/>
      <c r="C7" s="6"/>
      <c r="D7" s="6"/>
      <c r="E7" s="6"/>
      <c r="F7" s="6"/>
      <c r="G7" s="6"/>
      <c r="I7" s="1"/>
    </row>
    <row r="8" spans="1:9" x14ac:dyDescent="0.3">
      <c r="A8" s="1"/>
      <c r="C8" s="11" t="s">
        <v>119</v>
      </c>
      <c r="D8" s="21">
        <v>1000</v>
      </c>
      <c r="E8" s="6"/>
      <c r="F8" s="11" t="s">
        <v>120</v>
      </c>
      <c r="G8" s="18">
        <f>D10*(1+D11)</f>
        <v>5.85</v>
      </c>
      <c r="I8" s="1"/>
    </row>
    <row r="9" spans="1:9" x14ac:dyDescent="0.3">
      <c r="A9" s="1"/>
      <c r="C9" s="11" t="s">
        <v>62</v>
      </c>
      <c r="D9" s="12" t="s">
        <v>77</v>
      </c>
      <c r="E9" s="6"/>
      <c r="F9" s="11" t="s">
        <v>121</v>
      </c>
      <c r="G9" s="18">
        <f>D8*G8</f>
        <v>5850</v>
      </c>
      <c r="I9" s="1"/>
    </row>
    <row r="10" spans="1:9" x14ac:dyDescent="0.3">
      <c r="A10" s="1"/>
      <c r="C10" s="11" t="s">
        <v>122</v>
      </c>
      <c r="D10" s="13">
        <v>5.85</v>
      </c>
      <c r="E10" s="6"/>
      <c r="F10" s="11" t="s">
        <v>123</v>
      </c>
      <c r="G10" s="18">
        <f>G9*D12</f>
        <v>0</v>
      </c>
      <c r="I10" s="1"/>
    </row>
    <row r="11" spans="1:9" x14ac:dyDescent="0.3">
      <c r="A11" s="1"/>
      <c r="C11" s="11" t="s">
        <v>124</v>
      </c>
      <c r="D11" s="14">
        <v>0</v>
      </c>
      <c r="E11" s="6"/>
      <c r="F11" s="11" t="s">
        <v>125</v>
      </c>
      <c r="G11" s="17">
        <f>G9+G10+D13</f>
        <v>5850</v>
      </c>
      <c r="I11" s="1"/>
    </row>
    <row r="12" spans="1:9" x14ac:dyDescent="0.3">
      <c r="A12" s="1"/>
      <c r="C12" s="11" t="s">
        <v>126</v>
      </c>
      <c r="D12" s="14">
        <v>0</v>
      </c>
      <c r="E12" s="6"/>
      <c r="F12" s="11" t="s">
        <v>127</v>
      </c>
      <c r="G12" s="18">
        <f>IF(D8=0,0,G11/D8)</f>
        <v>5.85</v>
      </c>
      <c r="I12" s="1"/>
    </row>
    <row r="13" spans="1:9" x14ac:dyDescent="0.3">
      <c r="A13" s="1"/>
      <c r="C13" s="11" t="s">
        <v>128</v>
      </c>
      <c r="D13" s="13">
        <v>0</v>
      </c>
      <c r="E13" s="6"/>
      <c r="F13" s="11" t="s">
        <v>129</v>
      </c>
      <c r="G13" s="30">
        <f>IF(D8*D10=0,0,G11/(D8*D10)-1)</f>
        <v>0</v>
      </c>
      <c r="I13" s="1"/>
    </row>
    <row r="14" spans="1:9" x14ac:dyDescent="0.3">
      <c r="A14" s="1"/>
      <c r="C14" s="6"/>
      <c r="D14" s="6"/>
      <c r="E14" s="6"/>
      <c r="F14" s="6"/>
      <c r="G14" s="6"/>
      <c r="I14" s="1"/>
    </row>
    <row r="15" spans="1:9" x14ac:dyDescent="0.3">
      <c r="A15" s="1"/>
      <c r="C15" s="6"/>
      <c r="D15" s="6"/>
      <c r="E15" s="6"/>
      <c r="F15" s="6"/>
      <c r="G15" s="6"/>
      <c r="I15" s="1"/>
    </row>
    <row r="16" spans="1:9" ht="15" customHeight="1" x14ac:dyDescent="0.3">
      <c r="A16" s="1"/>
      <c r="C16" s="35" t="s">
        <v>130</v>
      </c>
      <c r="D16" s="35"/>
      <c r="E16" s="35"/>
      <c r="F16" s="35"/>
      <c r="G16" s="35"/>
      <c r="I16" s="1"/>
    </row>
    <row r="17" spans="1:9" x14ac:dyDescent="0.3">
      <c r="A17" s="1"/>
      <c r="C17" s="35"/>
      <c r="D17" s="35"/>
      <c r="E17" s="35"/>
      <c r="F17" s="35"/>
      <c r="G17" s="35"/>
      <c r="I17" s="1"/>
    </row>
    <row r="18" spans="1:9" x14ac:dyDescent="0.3">
      <c r="A18" s="1"/>
      <c r="C18" s="35"/>
      <c r="D18" s="35"/>
      <c r="E18" s="35"/>
      <c r="F18" s="35"/>
      <c r="G18" s="35"/>
      <c r="I18" s="1"/>
    </row>
    <row r="19" spans="1:9" x14ac:dyDescent="0.3">
      <c r="A19" s="1"/>
      <c r="C19" s="35"/>
      <c r="D19" s="35"/>
      <c r="E19" s="35"/>
      <c r="F19" s="35"/>
      <c r="G19" s="35"/>
      <c r="I19" s="1"/>
    </row>
    <row r="20" spans="1:9" x14ac:dyDescent="0.3">
      <c r="A20" s="1"/>
      <c r="C20" s="35"/>
      <c r="D20" s="35"/>
      <c r="E20" s="35"/>
      <c r="F20" s="35"/>
      <c r="G20" s="35"/>
      <c r="I20" s="1"/>
    </row>
    <row r="21" spans="1:9" x14ac:dyDescent="0.3">
      <c r="A21" s="1"/>
      <c r="C21" s="31"/>
      <c r="D21" s="31"/>
      <c r="E21" s="31"/>
      <c r="F21" s="31"/>
      <c r="G21" s="31"/>
      <c r="I21" s="1"/>
    </row>
    <row r="22" spans="1:9" x14ac:dyDescent="0.3">
      <c r="A22" s="1"/>
      <c r="B22" s="1"/>
      <c r="C22" s="1"/>
      <c r="D22" s="1"/>
      <c r="E22" s="1"/>
      <c r="F22" s="1"/>
      <c r="G22" s="1"/>
      <c r="H22" s="1"/>
      <c r="I22" s="1"/>
    </row>
  </sheetData>
  <mergeCells count="5">
    <mergeCell ref="A1:I2"/>
    <mergeCell ref="A3:I3"/>
    <mergeCell ref="C6:D6"/>
    <mergeCell ref="F6:G6"/>
    <mergeCell ref="C16:G20"/>
  </mergeCells>
  <dataValidations count="1">
    <dataValidation type="list" sqref="D9" xr:uid="{00000000-0002-0000-0300-000000000000}">
      <formula1>"EUR,USD,GBP,ARS,CLP,JPY,Outra"</formula1>
      <formula2>0</formula2>
    </dataValidation>
  </dataValidations>
  <pageMargins left="0.75" right="0.75" top="1" bottom="1" header="0.511811023622047" footer="0.5"/>
  <pageSetup orientation="landscape" horizontalDpi="300" verticalDpi="300"/>
  <headerFooter>
    <oddFooter>&amp;CMaterial educacional | Planejamento financeiro de viagem&amp;R_x000D_&amp;1#&amp;"Aptos"&amp;10&amp;K008000 [ CLASSIFICAÇÃO: PÚBLICA ]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7"/>
  <sheetViews>
    <sheetView showGridLines="0" zoomScale="90" zoomScaleNormal="90" workbookViewId="0">
      <pane ySplit="5" topLeftCell="A6" activePane="bottomLeft" state="frozen"/>
      <selection pane="bottomLeft" activeCell="B3" sqref="B3:H3"/>
    </sheetView>
  </sheetViews>
  <sheetFormatPr defaultColWidth="8.77734375" defaultRowHeight="14.4" x14ac:dyDescent="0.3"/>
  <cols>
    <col min="1" max="1" width="4.6640625" style="6" customWidth="1"/>
    <col min="2" max="2" width="14" style="6" customWidth="1"/>
    <col min="3" max="3" width="34" style="6" customWidth="1"/>
    <col min="4" max="4" width="19" style="6" customWidth="1"/>
    <col min="5" max="6" width="18" style="6" customWidth="1"/>
    <col min="7" max="7" width="44.5546875" style="6" customWidth="1"/>
    <col min="8" max="8" width="4" style="6" customWidth="1"/>
    <col min="9" max="16384" width="8.77734375" style="6"/>
  </cols>
  <sheetData>
    <row r="1" spans="1:8" x14ac:dyDescent="0.3">
      <c r="A1" s="10"/>
      <c r="B1" s="51" t="s">
        <v>131</v>
      </c>
      <c r="C1" s="51"/>
      <c r="D1" s="51"/>
      <c r="E1" s="51"/>
      <c r="F1" s="51"/>
      <c r="G1" s="51"/>
      <c r="H1" s="51"/>
    </row>
    <row r="2" spans="1:8" x14ac:dyDescent="0.3">
      <c r="A2" s="10"/>
      <c r="B2" s="51"/>
      <c r="C2" s="51"/>
      <c r="D2" s="51"/>
      <c r="E2" s="51"/>
      <c r="F2" s="51"/>
      <c r="G2" s="51"/>
      <c r="H2" s="51"/>
    </row>
    <row r="3" spans="1:8" x14ac:dyDescent="0.3">
      <c r="A3" s="10"/>
      <c r="B3" s="53" t="s">
        <v>132</v>
      </c>
      <c r="C3" s="53"/>
      <c r="D3" s="53"/>
      <c r="E3" s="53"/>
      <c r="F3" s="53"/>
      <c r="G3" s="53"/>
      <c r="H3" s="53"/>
    </row>
    <row r="4" spans="1:8" x14ac:dyDescent="0.3">
      <c r="A4" s="10"/>
      <c r="B4" s="10"/>
      <c r="C4" s="10"/>
      <c r="D4" s="10"/>
      <c r="E4" s="10"/>
      <c r="F4" s="10"/>
      <c r="G4" s="10"/>
      <c r="H4" s="10"/>
    </row>
    <row r="5" spans="1:8" x14ac:dyDescent="0.3">
      <c r="A5" s="10"/>
      <c r="B5" s="32" t="s">
        <v>133</v>
      </c>
      <c r="C5" s="32" t="s">
        <v>134</v>
      </c>
      <c r="D5" s="32" t="s">
        <v>61</v>
      </c>
      <c r="E5" s="32" t="s">
        <v>135</v>
      </c>
      <c r="F5" s="32" t="s">
        <v>136</v>
      </c>
      <c r="G5" s="32" t="s">
        <v>69</v>
      </c>
      <c r="H5" s="10"/>
    </row>
    <row r="6" spans="1:8" x14ac:dyDescent="0.3">
      <c r="A6" s="10"/>
      <c r="H6" s="10"/>
    </row>
    <row r="7" spans="1:8" x14ac:dyDescent="0.3">
      <c r="A7" s="10"/>
      <c r="B7" s="12" t="s">
        <v>137</v>
      </c>
      <c r="C7" s="12" t="s">
        <v>138</v>
      </c>
      <c r="D7" s="12" t="s">
        <v>139</v>
      </c>
      <c r="E7" s="12"/>
      <c r="F7" s="12"/>
      <c r="G7" s="12"/>
      <c r="H7" s="10"/>
    </row>
    <row r="8" spans="1:8" x14ac:dyDescent="0.3">
      <c r="A8" s="10"/>
      <c r="B8" s="12" t="s">
        <v>137</v>
      </c>
      <c r="C8" s="12" t="s">
        <v>140</v>
      </c>
      <c r="D8" s="12" t="s">
        <v>41</v>
      </c>
      <c r="E8" s="12"/>
      <c r="F8" s="12"/>
      <c r="G8" s="12"/>
      <c r="H8" s="10"/>
    </row>
    <row r="9" spans="1:8" x14ac:dyDescent="0.3">
      <c r="A9" s="10"/>
      <c r="B9" s="12" t="s">
        <v>137</v>
      </c>
      <c r="C9" s="12" t="s">
        <v>141</v>
      </c>
      <c r="D9" s="12" t="s">
        <v>42</v>
      </c>
      <c r="E9" s="12"/>
      <c r="F9" s="12"/>
      <c r="G9" s="12"/>
      <c r="H9" s="10"/>
    </row>
    <row r="10" spans="1:8" x14ac:dyDescent="0.3">
      <c r="A10" s="10"/>
      <c r="B10" s="12" t="s">
        <v>137</v>
      </c>
      <c r="C10" s="12" t="s">
        <v>142</v>
      </c>
      <c r="D10" s="12" t="s">
        <v>50</v>
      </c>
      <c r="E10" s="12"/>
      <c r="F10" s="12"/>
      <c r="G10" s="12"/>
      <c r="H10" s="10"/>
    </row>
    <row r="11" spans="1:8" x14ac:dyDescent="0.3">
      <c r="A11" s="10"/>
      <c r="B11" s="12" t="s">
        <v>137</v>
      </c>
      <c r="C11" s="12" t="s">
        <v>143</v>
      </c>
      <c r="D11" s="12" t="s">
        <v>50</v>
      </c>
      <c r="E11" s="12"/>
      <c r="F11" s="12"/>
      <c r="G11" s="12"/>
      <c r="H11" s="10"/>
    </row>
    <row r="12" spans="1:8" x14ac:dyDescent="0.3">
      <c r="A12" s="10"/>
      <c r="B12" s="12" t="s">
        <v>137</v>
      </c>
      <c r="C12" s="12" t="s">
        <v>144</v>
      </c>
      <c r="D12" s="12" t="s">
        <v>54</v>
      </c>
      <c r="E12" s="12"/>
      <c r="F12" s="12"/>
      <c r="G12" s="12"/>
      <c r="H12" s="10"/>
    </row>
    <row r="13" spans="1:8" x14ac:dyDescent="0.3">
      <c r="A13" s="10"/>
      <c r="B13" s="12" t="s">
        <v>137</v>
      </c>
      <c r="C13" s="12" t="s">
        <v>145</v>
      </c>
      <c r="D13" s="12" t="s">
        <v>146</v>
      </c>
      <c r="E13" s="12"/>
      <c r="F13" s="12"/>
      <c r="G13" s="12"/>
      <c r="H13" s="10"/>
    </row>
    <row r="14" spans="1:8" x14ac:dyDescent="0.3">
      <c r="A14" s="10"/>
      <c r="B14" s="12" t="s">
        <v>137</v>
      </c>
      <c r="C14" s="12" t="s">
        <v>147</v>
      </c>
      <c r="D14" s="12" t="s">
        <v>146</v>
      </c>
      <c r="E14" s="12"/>
      <c r="F14" s="12"/>
      <c r="G14" s="12"/>
      <c r="H14" s="10"/>
    </row>
    <row r="15" spans="1:8" x14ac:dyDescent="0.3">
      <c r="A15" s="10"/>
      <c r="B15" s="12" t="s">
        <v>137</v>
      </c>
      <c r="C15" s="12" t="s">
        <v>148</v>
      </c>
      <c r="D15" s="12" t="s">
        <v>52</v>
      </c>
      <c r="E15" s="12"/>
      <c r="F15" s="12"/>
      <c r="G15" s="12"/>
      <c r="H15" s="10"/>
    </row>
    <row r="16" spans="1:8" x14ac:dyDescent="0.3">
      <c r="A16" s="10"/>
      <c r="B16" s="12" t="s">
        <v>137</v>
      </c>
      <c r="C16" s="12" t="s">
        <v>149</v>
      </c>
      <c r="D16" s="12" t="s">
        <v>46</v>
      </c>
      <c r="E16" s="12"/>
      <c r="F16" s="12"/>
      <c r="G16" s="12"/>
      <c r="H16" s="10"/>
    </row>
    <row r="17" spans="1:8" x14ac:dyDescent="0.3">
      <c r="A17" s="10"/>
      <c r="B17" s="12" t="s">
        <v>137</v>
      </c>
      <c r="C17" s="12" t="s">
        <v>150</v>
      </c>
      <c r="D17" s="12" t="s">
        <v>41</v>
      </c>
      <c r="E17" s="12"/>
      <c r="F17" s="12"/>
      <c r="G17" s="12"/>
      <c r="H17" s="10"/>
    </row>
    <row r="18" spans="1:8" x14ac:dyDescent="0.3">
      <c r="A18" s="10"/>
      <c r="B18" s="12" t="s">
        <v>137</v>
      </c>
      <c r="C18" s="12" t="s">
        <v>151</v>
      </c>
      <c r="D18" s="12" t="s">
        <v>139</v>
      </c>
      <c r="E18" s="12"/>
      <c r="F18" s="12"/>
      <c r="G18" s="12"/>
      <c r="H18" s="10"/>
    </row>
    <row r="19" spans="1:8" x14ac:dyDescent="0.3">
      <c r="A19" s="10"/>
      <c r="B19" s="12" t="s">
        <v>137</v>
      </c>
      <c r="C19" s="12" t="s">
        <v>152</v>
      </c>
      <c r="D19" s="12" t="s">
        <v>56</v>
      </c>
      <c r="E19" s="12"/>
      <c r="F19" s="12"/>
      <c r="G19" s="12"/>
      <c r="H19" s="10"/>
    </row>
    <row r="20" spans="1:8" x14ac:dyDescent="0.3">
      <c r="A20" s="10"/>
      <c r="B20" s="12" t="s">
        <v>137</v>
      </c>
      <c r="C20" s="12" t="s">
        <v>152</v>
      </c>
      <c r="D20" s="12" t="s">
        <v>56</v>
      </c>
      <c r="E20" s="12"/>
      <c r="F20" s="12"/>
      <c r="G20" s="12"/>
      <c r="H20" s="10"/>
    </row>
    <row r="21" spans="1:8" x14ac:dyDescent="0.3">
      <c r="A21" s="10"/>
      <c r="B21" s="12" t="s">
        <v>137</v>
      </c>
      <c r="C21" s="12" t="s">
        <v>152</v>
      </c>
      <c r="D21" s="12" t="s">
        <v>56</v>
      </c>
      <c r="E21" s="12"/>
      <c r="F21" s="12"/>
      <c r="G21" s="12"/>
      <c r="H21" s="10"/>
    </row>
    <row r="22" spans="1:8" x14ac:dyDescent="0.3">
      <c r="A22" s="10"/>
      <c r="B22" s="12" t="s">
        <v>137</v>
      </c>
      <c r="C22" s="12" t="s">
        <v>152</v>
      </c>
      <c r="D22" s="12" t="s">
        <v>56</v>
      </c>
      <c r="E22" s="12"/>
      <c r="F22" s="12"/>
      <c r="G22" s="12"/>
      <c r="H22" s="10"/>
    </row>
    <row r="23" spans="1:8" x14ac:dyDescent="0.3">
      <c r="A23" s="10"/>
      <c r="B23" s="12" t="s">
        <v>137</v>
      </c>
      <c r="C23" s="12" t="s">
        <v>152</v>
      </c>
      <c r="D23" s="12" t="s">
        <v>56</v>
      </c>
      <c r="E23" s="12"/>
      <c r="F23" s="12"/>
      <c r="G23" s="12"/>
      <c r="H23" s="10"/>
    </row>
    <row r="24" spans="1:8" x14ac:dyDescent="0.3">
      <c r="A24" s="10"/>
      <c r="B24" s="12" t="s">
        <v>137</v>
      </c>
      <c r="C24" s="12" t="s">
        <v>152</v>
      </c>
      <c r="D24" s="12" t="s">
        <v>56</v>
      </c>
      <c r="E24" s="12"/>
      <c r="F24" s="12"/>
      <c r="G24" s="12"/>
      <c r="H24" s="10"/>
    </row>
    <row r="25" spans="1:8" x14ac:dyDescent="0.3">
      <c r="A25" s="10"/>
      <c r="B25" s="12" t="s">
        <v>137</v>
      </c>
      <c r="C25" s="12" t="s">
        <v>152</v>
      </c>
      <c r="D25" s="12" t="s">
        <v>56</v>
      </c>
      <c r="E25" s="12"/>
      <c r="F25" s="12"/>
      <c r="G25" s="12"/>
      <c r="H25" s="10"/>
    </row>
    <row r="26" spans="1:8" x14ac:dyDescent="0.3">
      <c r="A26" s="10"/>
      <c r="B26" s="12" t="s">
        <v>137</v>
      </c>
      <c r="C26" s="12" t="s">
        <v>152</v>
      </c>
      <c r="D26" s="12" t="s">
        <v>56</v>
      </c>
      <c r="E26" s="12"/>
      <c r="F26" s="12"/>
      <c r="G26" s="12"/>
      <c r="H26" s="10"/>
    </row>
    <row r="27" spans="1:8" x14ac:dyDescent="0.3">
      <c r="A27" s="10"/>
      <c r="B27" s="10"/>
      <c r="C27" s="10"/>
      <c r="D27" s="10"/>
      <c r="E27" s="10"/>
      <c r="F27" s="10"/>
      <c r="G27" s="10"/>
      <c r="H27" s="10"/>
    </row>
  </sheetData>
  <autoFilter ref="B5:G26" xr:uid="{00000000-0009-0000-0000-000004000000}"/>
  <mergeCells count="2">
    <mergeCell ref="B1:H2"/>
    <mergeCell ref="B3:H3"/>
  </mergeCells>
  <dataValidations count="1">
    <dataValidation type="list" sqref="B7:B26" xr:uid="{00000000-0002-0000-0400-000000000000}">
      <formula1>"Não,Sim"</formula1>
      <formula2>0</formula2>
    </dataValidation>
  </dataValidations>
  <pageMargins left="0.75" right="0.75" top="1" bottom="1" header="0.511811023622047" footer="0.5"/>
  <pageSetup orientation="landscape" horizontalDpi="300" verticalDpi="300"/>
  <headerFooter>
    <oddFooter>&amp;CMaterial educacional | Planejamento financeiro de viagem&amp;R_x000D_&amp;1#&amp;"Aptos"&amp;10&amp;K008000 [ CLASSIFICAÇÃO: PÚBLICA ]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Comece aqui</vt:lpstr>
      <vt:lpstr>Planejamento</vt:lpstr>
      <vt:lpstr>Despesas</vt:lpstr>
      <vt:lpstr>Câmbio</vt:lpstr>
      <vt:lpstr>Checklist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Orçamento de Viagem Rico</dc:title>
  <dc:subject/>
  <dc:creator>Thaísa Durso</dc:creator>
  <cp:keywords/>
  <dc:description/>
  <cp:lastModifiedBy>Cynthia Silva</cp:lastModifiedBy>
  <cp:revision>0</cp:revision>
  <dcterms:created xsi:type="dcterms:W3CDTF">2026-09-01T14:42:02Z</dcterms:created>
  <dcterms:modified xsi:type="dcterms:W3CDTF">2026-09-10T14:23:12Z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6a9157b-bcf3-4eac-b03e-7cf007ba9fdf_Enabled">
    <vt:lpwstr>true</vt:lpwstr>
  </property>
  <property fmtid="{D5CDD505-2E9C-101B-9397-08002B2CF9AE}" pid="3" name="MSIP_Label_e6a9157b-bcf3-4eac-b03e-7cf007ba9fdf_SetDate">
    <vt:lpwstr>2026-09-10T14:23:00Z</vt:lpwstr>
  </property>
  <property fmtid="{D5CDD505-2E9C-101B-9397-08002B2CF9AE}" pid="4" name="MSIP_Label_e6a9157b-bcf3-4eac-b03e-7cf007ba9fdf_Method">
    <vt:lpwstr>Privileged</vt:lpwstr>
  </property>
  <property fmtid="{D5CDD505-2E9C-101B-9397-08002B2CF9AE}" pid="5" name="MSIP_Label_e6a9157b-bcf3-4eac-b03e-7cf007ba9fdf_Name">
    <vt:lpwstr>Publica</vt:lpwstr>
  </property>
  <property fmtid="{D5CDD505-2E9C-101B-9397-08002B2CF9AE}" pid="6" name="MSIP_Label_e6a9157b-bcf3-4eac-b03e-7cf007ba9fdf_SiteId">
    <vt:lpwstr>cf56e405-d2b0-4266-b210-aa04636b6161</vt:lpwstr>
  </property>
  <property fmtid="{D5CDD505-2E9C-101B-9397-08002B2CF9AE}" pid="7" name="MSIP_Label_e6a9157b-bcf3-4eac-b03e-7cf007ba9fdf_ActionId">
    <vt:lpwstr>a4ea376a-5af8-49ea-8090-ec16dc044a62</vt:lpwstr>
  </property>
  <property fmtid="{D5CDD505-2E9C-101B-9397-08002B2CF9AE}" pid="8" name="MSIP_Label_e6a9157b-bcf3-4eac-b03e-7cf007ba9fdf_ContentBits">
    <vt:lpwstr>2</vt:lpwstr>
  </property>
  <property fmtid="{D5CDD505-2E9C-101B-9397-08002B2CF9AE}" pid="9" name="MSIP_Label_e6a9157b-bcf3-4eac-b03e-7cf007ba9fdf_Tag">
    <vt:lpwstr>10, 0, 1, 1</vt:lpwstr>
  </property>
</Properties>
</file>