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7B87189-A982-4D7F-88BF-10C961D6B01D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Orientações" sheetId="1" r:id="rId1"/>
    <sheet name="Informações do financiamento" sheetId="2" r:id="rId2"/>
    <sheet name="Tabela SAC x Prime" sheetId="3" r:id="rId3"/>
    <sheet name="Tabelas com amortização extra" sheetId="4" r:id="rId4"/>
    <sheet name="Abra sua conta Rico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MsA1v/bhSy5npzCDCVPz7pgGA0FexTYyNcOCOhuK1cc="/>
    </ext>
  </extLst>
</workbook>
</file>

<file path=xl/calcChain.xml><?xml version="1.0" encoding="utf-8"?>
<calcChain xmlns="http://schemas.openxmlformats.org/spreadsheetml/2006/main">
  <c r="T615" i="4" l="1"/>
  <c r="I615" i="4"/>
  <c r="T614" i="4"/>
  <c r="I614" i="4"/>
  <c r="T613" i="4"/>
  <c r="I613" i="4"/>
  <c r="T612" i="4"/>
  <c r="I612" i="4"/>
  <c r="T611" i="4"/>
  <c r="I611" i="4"/>
  <c r="T610" i="4"/>
  <c r="I610" i="4"/>
  <c r="T609" i="4"/>
  <c r="I609" i="4"/>
  <c r="T608" i="4"/>
  <c r="I608" i="4"/>
  <c r="T607" i="4"/>
  <c r="I607" i="4"/>
  <c r="T606" i="4"/>
  <c r="I606" i="4"/>
  <c r="B7" i="4"/>
  <c r="T6" i="4"/>
  <c r="R6" i="4"/>
  <c r="N6" i="4"/>
  <c r="M6" i="4"/>
  <c r="I6" i="4"/>
  <c r="F6" i="4"/>
  <c r="C6" i="4"/>
  <c r="C2" i="4"/>
  <c r="B7" i="3"/>
  <c r="L6" i="3"/>
  <c r="P6" i="3" s="1"/>
  <c r="K6" i="3"/>
  <c r="F6" i="3"/>
  <c r="C6" i="3"/>
  <c r="C2" i="3"/>
  <c r="D6" i="3" s="1"/>
  <c r="E6" i="3" s="1"/>
  <c r="G6" i="3" l="1"/>
  <c r="H6" i="3" s="1"/>
  <c r="C7" i="3" s="1"/>
  <c r="D7" i="3" s="1"/>
  <c r="F7" i="4"/>
  <c r="M6" i="3"/>
  <c r="O6" i="3" s="1"/>
  <c r="K7" i="3"/>
  <c r="F7" i="3"/>
  <c r="B8" i="3"/>
  <c r="D6" i="4"/>
  <c r="E6" i="4" s="1"/>
  <c r="M7" i="4"/>
  <c r="I7" i="4"/>
  <c r="B8" i="4"/>
  <c r="O6" i="4"/>
  <c r="G6" i="4" l="1"/>
  <c r="G7" i="3"/>
  <c r="B9" i="4"/>
  <c r="M8" i="4"/>
  <c r="I8" i="4"/>
  <c r="E7" i="3"/>
  <c r="H7" i="3" s="1"/>
  <c r="C8" i="3" s="1"/>
  <c r="T7" i="4"/>
  <c r="P7" i="3"/>
  <c r="F8" i="4"/>
  <c r="F8" i="3"/>
  <c r="B9" i="3"/>
  <c r="K8" i="3"/>
  <c r="H6" i="4"/>
  <c r="C7" i="4" s="1"/>
  <c r="P6" i="4"/>
  <c r="S6" i="4" s="1"/>
  <c r="N7" i="4" s="1"/>
  <c r="N6" i="3"/>
  <c r="Q6" i="3" s="1"/>
  <c r="L7" i="3" s="1"/>
  <c r="M7" i="3" s="1"/>
  <c r="Q6" i="4"/>
  <c r="F9" i="4" l="1"/>
  <c r="O7" i="3"/>
  <c r="D8" i="3"/>
  <c r="E8" i="3" s="1"/>
  <c r="R7" i="4"/>
  <c r="O7" i="4"/>
  <c r="T8" i="4"/>
  <c r="D7" i="4"/>
  <c r="E7" i="4" s="1"/>
  <c r="N7" i="3"/>
  <c r="Q7" i="3" s="1"/>
  <c r="L8" i="3" s="1"/>
  <c r="M8" i="3" s="1"/>
  <c r="P8" i="3"/>
  <c r="B10" i="3"/>
  <c r="K9" i="3"/>
  <c r="F9" i="3"/>
  <c r="B10" i="4"/>
  <c r="M9" i="4"/>
  <c r="I9" i="4"/>
  <c r="F10" i="4" l="1"/>
  <c r="N8" i="3"/>
  <c r="Q8" i="3" s="1"/>
  <c r="L9" i="3" s="1"/>
  <c r="T9" i="4"/>
  <c r="P7" i="4"/>
  <c r="S7" i="4" s="1"/>
  <c r="N8" i="4" s="1"/>
  <c r="M10" i="4"/>
  <c r="I10" i="4"/>
  <c r="B11" i="4"/>
  <c r="O8" i="3"/>
  <c r="G8" i="3"/>
  <c r="H8" i="3" s="1"/>
  <c r="C9" i="3" s="1"/>
  <c r="Q7" i="4"/>
  <c r="P9" i="3"/>
  <c r="G7" i="4"/>
  <c r="H7" i="4" s="1"/>
  <c r="C8" i="4" s="1"/>
  <c r="K10" i="3"/>
  <c r="F10" i="3"/>
  <c r="B11" i="3"/>
  <c r="D9" i="3" l="1"/>
  <c r="E9" i="3" s="1"/>
  <c r="D8" i="4"/>
  <c r="M9" i="3"/>
  <c r="O9" i="3" s="1"/>
  <c r="B12" i="4"/>
  <c r="M11" i="4"/>
  <c r="I11" i="4"/>
  <c r="B12" i="3"/>
  <c r="F11" i="3"/>
  <c r="K11" i="3"/>
  <c r="P10" i="3"/>
  <c r="F11" i="4"/>
  <c r="T10" i="4"/>
  <c r="O8" i="4"/>
  <c r="R8" i="4"/>
  <c r="P8" i="4"/>
  <c r="G8" i="4" l="1"/>
  <c r="B13" i="4"/>
  <c r="M12" i="4"/>
  <c r="I12" i="4"/>
  <c r="F12" i="3"/>
  <c r="B13" i="3"/>
  <c r="K12" i="3"/>
  <c r="E8" i="4"/>
  <c r="Q8" i="4"/>
  <c r="G9" i="3"/>
  <c r="H9" i="3" s="1"/>
  <c r="C10" i="3" s="1"/>
  <c r="S8" i="4"/>
  <c r="N9" i="4" s="1"/>
  <c r="F12" i="4"/>
  <c r="N9" i="3"/>
  <c r="Q9" i="3" s="1"/>
  <c r="L10" i="3" s="1"/>
  <c r="P11" i="3"/>
  <c r="T11" i="4"/>
  <c r="F13" i="4" l="1"/>
  <c r="H8" i="4"/>
  <c r="C9" i="4" s="1"/>
  <c r="D9" i="4"/>
  <c r="E9" i="4" s="1"/>
  <c r="D10" i="3"/>
  <c r="T12" i="4"/>
  <c r="M13" i="4"/>
  <c r="I13" i="4"/>
  <c r="B14" i="4"/>
  <c r="K13" i="3"/>
  <c r="F13" i="3"/>
  <c r="B14" i="3"/>
  <c r="P12" i="3"/>
  <c r="O9" i="4"/>
  <c r="P9" i="4" s="1"/>
  <c r="R9" i="4"/>
  <c r="M10" i="3"/>
  <c r="O10" i="3" s="1"/>
  <c r="S9" i="4" l="1"/>
  <c r="N10" i="4" s="1"/>
  <c r="R10" i="4"/>
  <c r="O10" i="4"/>
  <c r="P10" i="4" s="1"/>
  <c r="F14" i="3"/>
  <c r="B15" i="3"/>
  <c r="K14" i="3"/>
  <c r="P13" i="3"/>
  <c r="G10" i="3"/>
  <c r="E10" i="3"/>
  <c r="N10" i="3"/>
  <c r="Q10" i="3" s="1"/>
  <c r="L11" i="3" s="1"/>
  <c r="F14" i="4"/>
  <c r="G9" i="4"/>
  <c r="H9" i="4" s="1"/>
  <c r="C10" i="4" s="1"/>
  <c r="B15" i="4"/>
  <c r="M14" i="4"/>
  <c r="I14" i="4"/>
  <c r="Q9" i="4"/>
  <c r="T13" i="4"/>
  <c r="H10" i="3" l="1"/>
  <c r="C11" i="3" s="1"/>
  <c r="D11" i="3" s="1"/>
  <c r="G11" i="3" s="1"/>
  <c r="S10" i="4"/>
  <c r="N11" i="4" s="1"/>
  <c r="F15" i="4"/>
  <c r="R11" i="4"/>
  <c r="O11" i="4"/>
  <c r="P11" i="4" s="1"/>
  <c r="D10" i="4"/>
  <c r="G10" i="4" s="1"/>
  <c r="P14" i="3"/>
  <c r="B16" i="3"/>
  <c r="K15" i="3"/>
  <c r="F15" i="3"/>
  <c r="M11" i="3"/>
  <c r="O11" i="3" s="1"/>
  <c r="M15" i="4"/>
  <c r="I15" i="4"/>
  <c r="B16" i="4"/>
  <c r="T14" i="4"/>
  <c r="Q10" i="4"/>
  <c r="E11" i="3" l="1"/>
  <c r="H11" i="3" s="1"/>
  <c r="C12" i="3" s="1"/>
  <c r="D12" i="3" s="1"/>
  <c r="G12" i="3" s="1"/>
  <c r="S11" i="4"/>
  <c r="N12" i="4" s="1"/>
  <c r="R12" i="4" s="1"/>
  <c r="P15" i="3"/>
  <c r="N11" i="3"/>
  <c r="Q11" i="3" s="1"/>
  <c r="L12" i="3" s="1"/>
  <c r="E10" i="4"/>
  <c r="H10" i="4" s="1"/>
  <c r="C11" i="4" s="1"/>
  <c r="M16" i="4"/>
  <c r="I16" i="4"/>
  <c r="B17" i="4"/>
  <c r="T15" i="4"/>
  <c r="Q11" i="4"/>
  <c r="B17" i="3"/>
  <c r="F16" i="3"/>
  <c r="K16" i="3"/>
  <c r="F16" i="4"/>
  <c r="E12" i="3" l="1"/>
  <c r="H12" i="3" s="1"/>
  <c r="C13" i="3" s="1"/>
  <c r="O12" i="4"/>
  <c r="P12" i="4" s="1"/>
  <c r="S12" i="4" s="1"/>
  <c r="N13" i="4" s="1"/>
  <c r="O13" i="4" s="1"/>
  <c r="P13" i="4" s="1"/>
  <c r="D11" i="4"/>
  <c r="G11" i="4" s="1"/>
  <c r="M12" i="3"/>
  <c r="O12" i="3" s="1"/>
  <c r="D13" i="3"/>
  <c r="G13" i="3" s="1"/>
  <c r="B18" i="3"/>
  <c r="F17" i="3"/>
  <c r="K17" i="3"/>
  <c r="B18" i="4"/>
  <c r="M17" i="4"/>
  <c r="I17" i="4"/>
  <c r="F17" i="4"/>
  <c r="P16" i="3"/>
  <c r="T16" i="4"/>
  <c r="Q12" i="4" l="1"/>
  <c r="N12" i="3"/>
  <c r="Q12" i="3" s="1"/>
  <c r="L13" i="3" s="1"/>
  <c r="M13" i="3" s="1"/>
  <c r="O13" i="3" s="1"/>
  <c r="E11" i="4"/>
  <c r="H11" i="4" s="1"/>
  <c r="C12" i="4" s="1"/>
  <c r="D12" i="4" s="1"/>
  <c r="G12" i="4" s="1"/>
  <c r="R13" i="4"/>
  <c r="Q13" i="4" s="1"/>
  <c r="E13" i="3"/>
  <c r="H13" i="3" s="1"/>
  <c r="C14" i="3" s="1"/>
  <c r="D14" i="3" s="1"/>
  <c r="G14" i="3" s="1"/>
  <c r="B19" i="4"/>
  <c r="M18" i="4"/>
  <c r="I18" i="4"/>
  <c r="F19" i="4" s="1"/>
  <c r="F18" i="3"/>
  <c r="B19" i="3"/>
  <c r="K18" i="3"/>
  <c r="T17" i="4"/>
  <c r="P17" i="3"/>
  <c r="F18" i="4"/>
  <c r="E14" i="3" l="1"/>
  <c r="H14" i="3" s="1"/>
  <c r="C15" i="3" s="1"/>
  <c r="D15" i="3" s="1"/>
  <c r="G15" i="3" s="1"/>
  <c r="N13" i="3"/>
  <c r="Q13" i="3" s="1"/>
  <c r="L14" i="3" s="1"/>
  <c r="M14" i="3" s="1"/>
  <c r="S13" i="4"/>
  <c r="N14" i="4" s="1"/>
  <c r="K19" i="3"/>
  <c r="F19" i="3"/>
  <c r="B20" i="3"/>
  <c r="T18" i="4"/>
  <c r="M19" i="4"/>
  <c r="I19" i="4"/>
  <c r="B20" i="4"/>
  <c r="E12" i="4"/>
  <c r="H12" i="4" s="1"/>
  <c r="C13" i="4" s="1"/>
  <c r="P18" i="3"/>
  <c r="E15" i="3" l="1"/>
  <c r="H15" i="3" s="1"/>
  <c r="C16" i="3" s="1"/>
  <c r="F20" i="4"/>
  <c r="O14" i="3"/>
  <c r="N14" i="3"/>
  <c r="Q14" i="3" s="1"/>
  <c r="L15" i="3" s="1"/>
  <c r="M15" i="3" s="1"/>
  <c r="O15" i="3" s="1"/>
  <c r="R14" i="4"/>
  <c r="O14" i="4"/>
  <c r="P14" i="4" s="1"/>
  <c r="F20" i="3"/>
  <c r="B21" i="3"/>
  <c r="K20" i="3"/>
  <c r="P19" i="3"/>
  <c r="D13" i="4"/>
  <c r="G13" i="4" s="1"/>
  <c r="T19" i="4"/>
  <c r="B21" i="4"/>
  <c r="M20" i="4"/>
  <c r="I20" i="4"/>
  <c r="D16" i="3" l="1"/>
  <c r="G16" i="3" s="1"/>
  <c r="Q14" i="4"/>
  <c r="N15" i="3"/>
  <c r="Q15" i="3" s="1"/>
  <c r="L16" i="3" s="1"/>
  <c r="M16" i="3" s="1"/>
  <c r="O16" i="3" s="1"/>
  <c r="S14" i="4"/>
  <c r="N15" i="4" s="1"/>
  <c r="E13" i="4"/>
  <c r="H13" i="4" s="1"/>
  <c r="C14" i="4" s="1"/>
  <c r="P20" i="3"/>
  <c r="T20" i="4"/>
  <c r="B22" i="4"/>
  <c r="M21" i="4"/>
  <c r="I21" i="4"/>
  <c r="B22" i="3"/>
  <c r="K21" i="3"/>
  <c r="F21" i="3"/>
  <c r="F21" i="4"/>
  <c r="E16" i="3" l="1"/>
  <c r="H16" i="3" s="1"/>
  <c r="C17" i="3" s="1"/>
  <c r="D17" i="3" s="1"/>
  <c r="G17" i="3" s="1"/>
  <c r="R15" i="4"/>
  <c r="O15" i="4"/>
  <c r="P15" i="4" s="1"/>
  <c r="D14" i="4"/>
  <c r="G14" i="4" s="1"/>
  <c r="M22" i="4"/>
  <c r="I22" i="4"/>
  <c r="B23" i="4"/>
  <c r="F22" i="4"/>
  <c r="P21" i="3"/>
  <c r="F22" i="3"/>
  <c r="B23" i="3"/>
  <c r="K22" i="3"/>
  <c r="N16" i="3"/>
  <c r="Q16" i="3" s="1"/>
  <c r="L17" i="3" s="1"/>
  <c r="T21" i="4"/>
  <c r="S15" i="4" l="1"/>
  <c r="N16" i="4" s="1"/>
  <c r="R16" i="4" s="1"/>
  <c r="E17" i="3"/>
  <c r="H17" i="3" s="1"/>
  <c r="C18" i="3" s="1"/>
  <c r="D18" i="3" s="1"/>
  <c r="G18" i="3" s="1"/>
  <c r="F23" i="4"/>
  <c r="Q15" i="4"/>
  <c r="E14" i="4"/>
  <c r="H14" i="4" s="1"/>
  <c r="C15" i="4" s="1"/>
  <c r="K23" i="3"/>
  <c r="B24" i="3"/>
  <c r="F23" i="3"/>
  <c r="T22" i="4"/>
  <c r="P22" i="3"/>
  <c r="M17" i="3"/>
  <c r="O17" i="3" s="1"/>
  <c r="B24" i="4"/>
  <c r="M23" i="4"/>
  <c r="I23" i="4"/>
  <c r="E18" i="3" l="1"/>
  <c r="H18" i="3" s="1"/>
  <c r="C19" i="3" s="1"/>
  <c r="O16" i="4"/>
  <c r="P16" i="4" s="1"/>
  <c r="S16" i="4" s="1"/>
  <c r="N17" i="4" s="1"/>
  <c r="R17" i="4" s="1"/>
  <c r="N17" i="3"/>
  <c r="Q17" i="3" s="1"/>
  <c r="L18" i="3" s="1"/>
  <c r="F24" i="4"/>
  <c r="Q16" i="4"/>
  <c r="P23" i="3"/>
  <c r="F24" i="3"/>
  <c r="B25" i="3"/>
  <c r="K24" i="3"/>
  <c r="T23" i="4"/>
  <c r="D15" i="4"/>
  <c r="G15" i="4" s="1"/>
  <c r="M24" i="4"/>
  <c r="I24" i="4"/>
  <c r="B25" i="4"/>
  <c r="M18" i="3"/>
  <c r="O18" i="3" s="1"/>
  <c r="D19" i="3"/>
  <c r="G19" i="3" s="1"/>
  <c r="O17" i="4" l="1"/>
  <c r="P17" i="4" s="1"/>
  <c r="S17" i="4"/>
  <c r="N18" i="4" s="1"/>
  <c r="O18" i="4" s="1"/>
  <c r="P18" i="4" s="1"/>
  <c r="E19" i="3"/>
  <c r="H19" i="3" s="1"/>
  <c r="C20" i="3" s="1"/>
  <c r="D20" i="3" s="1"/>
  <c r="G20" i="3" s="1"/>
  <c r="N18" i="3"/>
  <c r="Q18" i="3" s="1"/>
  <c r="L19" i="3" s="1"/>
  <c r="M19" i="3" s="1"/>
  <c r="O19" i="3" s="1"/>
  <c r="Q17" i="4"/>
  <c r="M25" i="4"/>
  <c r="I25" i="4"/>
  <c r="B26" i="4"/>
  <c r="E15" i="4"/>
  <c r="H15" i="4" s="1"/>
  <c r="C16" i="4" s="1"/>
  <c r="P24" i="3"/>
  <c r="K25" i="3"/>
  <c r="F25" i="3"/>
  <c r="B26" i="3"/>
  <c r="F25" i="4"/>
  <c r="T24" i="4"/>
  <c r="R18" i="4" l="1"/>
  <c r="S18" i="4" s="1"/>
  <c r="N19" i="4" s="1"/>
  <c r="E20" i="3"/>
  <c r="H20" i="3" s="1"/>
  <c r="C21" i="3" s="1"/>
  <c r="D21" i="3" s="1"/>
  <c r="G21" i="3" s="1"/>
  <c r="F26" i="4"/>
  <c r="T25" i="4"/>
  <c r="F26" i="3"/>
  <c r="B27" i="3"/>
  <c r="K26" i="3"/>
  <c r="D16" i="4"/>
  <c r="G16" i="4" s="1"/>
  <c r="N19" i="3"/>
  <c r="Q19" i="3" s="1"/>
  <c r="L20" i="3" s="1"/>
  <c r="P25" i="3"/>
  <c r="B27" i="4"/>
  <c r="M26" i="4"/>
  <c r="I26" i="4"/>
  <c r="F27" i="4" s="1"/>
  <c r="Q18" i="4" l="1"/>
  <c r="O19" i="4"/>
  <c r="P19" i="4" s="1"/>
  <c r="R19" i="4"/>
  <c r="E21" i="3"/>
  <c r="H21" i="3" s="1"/>
  <c r="C22" i="3" s="1"/>
  <c r="M20" i="3"/>
  <c r="O20" i="3" s="1"/>
  <c r="P26" i="3"/>
  <c r="B28" i="4"/>
  <c r="M27" i="4"/>
  <c r="I27" i="4"/>
  <c r="B28" i="3"/>
  <c r="K27" i="3"/>
  <c r="F27" i="3"/>
  <c r="T26" i="4"/>
  <c r="E16" i="4"/>
  <c r="H16" i="4" s="1"/>
  <c r="C17" i="4" s="1"/>
  <c r="Q19" i="4" l="1"/>
  <c r="N20" i="3"/>
  <c r="Q20" i="3" s="1"/>
  <c r="L21" i="3" s="1"/>
  <c r="M21" i="3" s="1"/>
  <c r="O21" i="3" s="1"/>
  <c r="S19" i="4"/>
  <c r="N20" i="4" s="1"/>
  <c r="T27" i="4"/>
  <c r="M28" i="4"/>
  <c r="I28" i="4"/>
  <c r="B29" i="4"/>
  <c r="D17" i="4"/>
  <c r="G17" i="4" s="1"/>
  <c r="P27" i="3"/>
  <c r="F28" i="3"/>
  <c r="K28" i="3"/>
  <c r="B29" i="3"/>
  <c r="F28" i="4"/>
  <c r="D22" i="3"/>
  <c r="G22" i="3" s="1"/>
  <c r="R20" i="4" l="1"/>
  <c r="O20" i="4"/>
  <c r="P20" i="4"/>
  <c r="E17" i="4"/>
  <c r="H17" i="4" s="1"/>
  <c r="C18" i="4" s="1"/>
  <c r="D18" i="4" s="1"/>
  <c r="G18" i="4" s="1"/>
  <c r="F29" i="4"/>
  <c r="K29" i="3"/>
  <c r="F29" i="3"/>
  <c r="B30" i="3"/>
  <c r="T28" i="4"/>
  <c r="P28" i="3"/>
  <c r="N21" i="3"/>
  <c r="Q21" i="3" s="1"/>
  <c r="L22" i="3" s="1"/>
  <c r="B30" i="4"/>
  <c r="M29" i="4"/>
  <c r="I29" i="4"/>
  <c r="E22" i="3"/>
  <c r="H22" i="3" s="1"/>
  <c r="C23" i="3" s="1"/>
  <c r="S20" i="4" l="1"/>
  <c r="N21" i="4" s="1"/>
  <c r="R21" i="4" s="1"/>
  <c r="F30" i="4"/>
  <c r="O21" i="4"/>
  <c r="P21" i="4" s="1"/>
  <c r="Q20" i="4"/>
  <c r="T29" i="4"/>
  <c r="B31" i="4"/>
  <c r="M30" i="4"/>
  <c r="I30" i="4"/>
  <c r="M22" i="3"/>
  <c r="O22" i="3" s="1"/>
  <c r="E18" i="4"/>
  <c r="H18" i="4" s="1"/>
  <c r="C19" i="4" s="1"/>
  <c r="P29" i="3"/>
  <c r="D23" i="3"/>
  <c r="G23" i="3" s="1"/>
  <c r="F30" i="3"/>
  <c r="B31" i="3"/>
  <c r="K30" i="3"/>
  <c r="S21" i="4" l="1"/>
  <c r="N22" i="4" s="1"/>
  <c r="O22" i="4" s="1"/>
  <c r="P22" i="4" s="1"/>
  <c r="Q21" i="4"/>
  <c r="F31" i="4"/>
  <c r="D19" i="4"/>
  <c r="G19" i="4" s="1"/>
  <c r="E19" i="4"/>
  <c r="H19" i="4" s="1"/>
  <c r="C20" i="4" s="1"/>
  <c r="N22" i="3"/>
  <c r="Q22" i="3" s="1"/>
  <c r="L23" i="3" s="1"/>
  <c r="K31" i="3"/>
  <c r="F31" i="3"/>
  <c r="B32" i="3"/>
  <c r="M31" i="4"/>
  <c r="I31" i="4"/>
  <c r="B32" i="4"/>
  <c r="E23" i="3"/>
  <c r="H23" i="3" s="1"/>
  <c r="C24" i="3" s="1"/>
  <c r="T30" i="4"/>
  <c r="P30" i="3"/>
  <c r="R22" i="4" l="1"/>
  <c r="Q22" i="4" s="1"/>
  <c r="S22" i="4"/>
  <c r="N23" i="4" s="1"/>
  <c r="F32" i="3"/>
  <c r="B33" i="3"/>
  <c r="K32" i="3"/>
  <c r="P31" i="3"/>
  <c r="T31" i="4"/>
  <c r="D24" i="3"/>
  <c r="G24" i="3" s="1"/>
  <c r="B33" i="4"/>
  <c r="M32" i="4"/>
  <c r="I32" i="4"/>
  <c r="D20" i="4"/>
  <c r="G20" i="4" s="1"/>
  <c r="F32" i="4"/>
  <c r="M23" i="3"/>
  <c r="O23" i="3" s="1"/>
  <c r="R23" i="4" l="1"/>
  <c r="O23" i="4"/>
  <c r="P23" i="4" s="1"/>
  <c r="E20" i="4"/>
  <c r="H20" i="4" s="1"/>
  <c r="C21" i="4" s="1"/>
  <c r="D21" i="4" s="1"/>
  <c r="G21" i="4" s="1"/>
  <c r="F33" i="4"/>
  <c r="P32" i="3"/>
  <c r="B34" i="3"/>
  <c r="K33" i="3"/>
  <c r="F33" i="3"/>
  <c r="T32" i="4"/>
  <c r="N23" i="3"/>
  <c r="Q23" i="3" s="1"/>
  <c r="L24" i="3" s="1"/>
  <c r="E24" i="3"/>
  <c r="H24" i="3" s="1"/>
  <c r="C25" i="3" s="1"/>
  <c r="M33" i="4"/>
  <c r="I33" i="4"/>
  <c r="B34" i="4"/>
  <c r="E21" i="4" l="1"/>
  <c r="H21" i="4" s="1"/>
  <c r="C22" i="4" s="1"/>
  <c r="Q23" i="4"/>
  <c r="S23" i="4"/>
  <c r="N24" i="4" s="1"/>
  <c r="F34" i="4"/>
  <c r="M34" i="4"/>
  <c r="I34" i="4"/>
  <c r="B35" i="4"/>
  <c r="D22" i="4"/>
  <c r="G22" i="4" s="1"/>
  <c r="F34" i="3"/>
  <c r="B35" i="3"/>
  <c r="K34" i="3"/>
  <c r="T33" i="4"/>
  <c r="P33" i="3"/>
  <c r="D25" i="3"/>
  <c r="G25" i="3" s="1"/>
  <c r="M24" i="3"/>
  <c r="O24" i="3" s="1"/>
  <c r="N24" i="3" l="1"/>
  <c r="Q24" i="3" s="1"/>
  <c r="L25" i="3" s="1"/>
  <c r="M25" i="3" s="1"/>
  <c r="O25" i="3" s="1"/>
  <c r="R24" i="4"/>
  <c r="O24" i="4"/>
  <c r="P24" i="4" s="1"/>
  <c r="E25" i="3"/>
  <c r="H25" i="3" s="1"/>
  <c r="C26" i="3" s="1"/>
  <c r="D26" i="3"/>
  <c r="G26" i="3" s="1"/>
  <c r="E22" i="4"/>
  <c r="H22" i="4" s="1"/>
  <c r="C23" i="4" s="1"/>
  <c r="B36" i="3"/>
  <c r="K35" i="3"/>
  <c r="F35" i="3"/>
  <c r="P34" i="3"/>
  <c r="F35" i="4"/>
  <c r="B36" i="4"/>
  <c r="M35" i="4"/>
  <c r="I35" i="4"/>
  <c r="T34" i="4"/>
  <c r="S24" i="4" l="1"/>
  <c r="N25" i="4" s="1"/>
  <c r="O25" i="4" s="1"/>
  <c r="P25" i="4" s="1"/>
  <c r="S25" i="4" s="1"/>
  <c r="N26" i="4" s="1"/>
  <c r="R25" i="4"/>
  <c r="Q24" i="4"/>
  <c r="N25" i="3"/>
  <c r="Q25" i="3" s="1"/>
  <c r="L26" i="3" s="1"/>
  <c r="M26" i="3" s="1"/>
  <c r="O26" i="3" s="1"/>
  <c r="D23" i="4"/>
  <c r="G23" i="4" s="1"/>
  <c r="E23" i="4"/>
  <c r="E26" i="3"/>
  <c r="H26" i="3" s="1"/>
  <c r="C27" i="3" s="1"/>
  <c r="B37" i="4"/>
  <c r="M36" i="4"/>
  <c r="I36" i="4"/>
  <c r="F36" i="4"/>
  <c r="K36" i="3"/>
  <c r="B37" i="3"/>
  <c r="F36" i="3"/>
  <c r="T35" i="4"/>
  <c r="P35" i="3"/>
  <c r="O26" i="4" l="1"/>
  <c r="P26" i="4" s="1"/>
  <c r="R26" i="4"/>
  <c r="Q26" i="4" s="1"/>
  <c r="Q25" i="4"/>
  <c r="M37" i="4"/>
  <c r="I37" i="4"/>
  <c r="B38" i="4"/>
  <c r="D27" i="3"/>
  <c r="G27" i="3" s="1"/>
  <c r="P36" i="3"/>
  <c r="H23" i="4"/>
  <c r="C24" i="4" s="1"/>
  <c r="N26" i="3"/>
  <c r="Q26" i="3" s="1"/>
  <c r="L27" i="3" s="1"/>
  <c r="F37" i="4"/>
  <c r="K37" i="3"/>
  <c r="B38" i="3"/>
  <c r="F37" i="3"/>
  <c r="T36" i="4"/>
  <c r="E27" i="3" l="1"/>
  <c r="H27" i="3" s="1"/>
  <c r="C28" i="3" s="1"/>
  <c r="D28" i="3" s="1"/>
  <c r="G28" i="3" s="1"/>
  <c r="S26" i="4"/>
  <c r="N27" i="4" s="1"/>
  <c r="M27" i="3"/>
  <c r="O27" i="3" s="1"/>
  <c r="T37" i="4"/>
  <c r="D24" i="4"/>
  <c r="G24" i="4" s="1"/>
  <c r="B39" i="3"/>
  <c r="F38" i="3"/>
  <c r="K38" i="3"/>
  <c r="B39" i="4"/>
  <c r="M38" i="4"/>
  <c r="I38" i="4"/>
  <c r="F38" i="4"/>
  <c r="P37" i="3"/>
  <c r="N27" i="3" l="1"/>
  <c r="Q27" i="3" s="1"/>
  <c r="L28" i="3" s="1"/>
  <c r="M28" i="3" s="1"/>
  <c r="O28" i="3" s="1"/>
  <c r="O27" i="4"/>
  <c r="P27" i="4" s="1"/>
  <c r="R27" i="4"/>
  <c r="F39" i="4"/>
  <c r="P38" i="3"/>
  <c r="F39" i="3"/>
  <c r="B40" i="3"/>
  <c r="K39" i="3"/>
  <c r="B40" i="4"/>
  <c r="M39" i="4"/>
  <c r="I39" i="4"/>
  <c r="E28" i="3"/>
  <c r="H28" i="3" s="1"/>
  <c r="C29" i="3" s="1"/>
  <c r="E24" i="4"/>
  <c r="H24" i="4" s="1"/>
  <c r="C25" i="4" s="1"/>
  <c r="T38" i="4"/>
  <c r="S27" i="4" l="1"/>
  <c r="N28" i="4" s="1"/>
  <c r="O28" i="4"/>
  <c r="P28" i="4" s="1"/>
  <c r="R28" i="4"/>
  <c r="Q27" i="4"/>
  <c r="D29" i="3"/>
  <c r="G29" i="3" s="1"/>
  <c r="E29" i="3"/>
  <c r="H29" i="3" s="1"/>
  <c r="C30" i="3" s="1"/>
  <c r="P39" i="3"/>
  <c r="N28" i="3"/>
  <c r="Q28" i="3" s="1"/>
  <c r="L29" i="3" s="1"/>
  <c r="K40" i="3"/>
  <c r="F40" i="3"/>
  <c r="B41" i="3"/>
  <c r="D25" i="4"/>
  <c r="G25" i="4" s="1"/>
  <c r="M40" i="4"/>
  <c r="I40" i="4"/>
  <c r="B41" i="4"/>
  <c r="F40" i="4"/>
  <c r="T39" i="4"/>
  <c r="S28" i="4" l="1"/>
  <c r="N29" i="4" s="1"/>
  <c r="E25" i="4"/>
  <c r="H25" i="4" s="1"/>
  <c r="C26" i="4" s="1"/>
  <c r="Q28" i="4"/>
  <c r="R29" i="4"/>
  <c r="O29" i="4"/>
  <c r="P29" i="4" s="1"/>
  <c r="D30" i="3"/>
  <c r="G30" i="3" s="1"/>
  <c r="K41" i="3"/>
  <c r="F41" i="3"/>
  <c r="B42" i="3"/>
  <c r="B42" i="4"/>
  <c r="M41" i="4"/>
  <c r="I41" i="4"/>
  <c r="T40" i="4"/>
  <c r="P40" i="3"/>
  <c r="D26" i="4"/>
  <c r="G26" i="4" s="1"/>
  <c r="F41" i="4"/>
  <c r="M29" i="3"/>
  <c r="O29" i="3" s="1"/>
  <c r="S29" i="4" l="1"/>
  <c r="N30" i="4" s="1"/>
  <c r="F42" i="4"/>
  <c r="Q29" i="4"/>
  <c r="E30" i="3"/>
  <c r="H30" i="3" s="1"/>
  <c r="C31" i="3" s="1"/>
  <c r="P41" i="3"/>
  <c r="T41" i="4"/>
  <c r="N29" i="3"/>
  <c r="Q29" i="3" s="1"/>
  <c r="L30" i="3" s="1"/>
  <c r="K42" i="3"/>
  <c r="B43" i="3"/>
  <c r="F42" i="3"/>
  <c r="M42" i="4"/>
  <c r="I42" i="4"/>
  <c r="B43" i="4"/>
  <c r="E26" i="4"/>
  <c r="H26" i="4" s="1"/>
  <c r="C27" i="4" s="1"/>
  <c r="O30" i="4" l="1"/>
  <c r="P30" i="4" s="1"/>
  <c r="R30" i="4"/>
  <c r="Q30" i="4" s="1"/>
  <c r="D31" i="3"/>
  <c r="G31" i="3" s="1"/>
  <c r="M43" i="4"/>
  <c r="I43" i="4"/>
  <c r="B44" i="4"/>
  <c r="M30" i="3"/>
  <c r="O30" i="3" s="1"/>
  <c r="T42" i="4"/>
  <c r="K43" i="3"/>
  <c r="F43" i="3"/>
  <c r="B44" i="3"/>
  <c r="P42" i="3"/>
  <c r="F43" i="4"/>
  <c r="D27" i="4"/>
  <c r="G27" i="4" s="1"/>
  <c r="S30" i="4" l="1"/>
  <c r="N31" i="4" s="1"/>
  <c r="T43" i="4"/>
  <c r="K44" i="3"/>
  <c r="B45" i="3"/>
  <c r="F44" i="3"/>
  <c r="N30" i="3"/>
  <c r="Q30" i="3" s="1"/>
  <c r="L31" i="3" s="1"/>
  <c r="E27" i="4"/>
  <c r="H27" i="4" s="1"/>
  <c r="C28" i="4" s="1"/>
  <c r="E31" i="3"/>
  <c r="H31" i="3" s="1"/>
  <c r="C32" i="3" s="1"/>
  <c r="F44" i="4"/>
  <c r="B45" i="4"/>
  <c r="M44" i="4"/>
  <c r="I44" i="4"/>
  <c r="P43" i="3"/>
  <c r="O31" i="4" l="1"/>
  <c r="P31" i="4" s="1"/>
  <c r="R31" i="4"/>
  <c r="Q31" i="4" s="1"/>
  <c r="D28" i="4"/>
  <c r="G28" i="4" s="1"/>
  <c r="M31" i="3"/>
  <c r="O31" i="3" s="1"/>
  <c r="B46" i="3"/>
  <c r="K45" i="3"/>
  <c r="F45" i="3"/>
  <c r="F45" i="4"/>
  <c r="T44" i="4"/>
  <c r="D32" i="3"/>
  <c r="G32" i="3" s="1"/>
  <c r="B46" i="4"/>
  <c r="M45" i="4"/>
  <c r="I45" i="4"/>
  <c r="P44" i="3"/>
  <c r="S31" i="4" l="1"/>
  <c r="N32" i="4" s="1"/>
  <c r="F46" i="4"/>
  <c r="E32" i="3"/>
  <c r="H32" i="3" s="1"/>
  <c r="C33" i="3" s="1"/>
  <c r="D33" i="3" s="1"/>
  <c r="G33" i="3" s="1"/>
  <c r="K46" i="3"/>
  <c r="B47" i="3"/>
  <c r="F46" i="3"/>
  <c r="E28" i="4"/>
  <c r="H28" i="4" s="1"/>
  <c r="C29" i="4" s="1"/>
  <c r="N31" i="3"/>
  <c r="Q31" i="3" s="1"/>
  <c r="L32" i="3" s="1"/>
  <c r="T45" i="4"/>
  <c r="M46" i="4"/>
  <c r="I46" i="4"/>
  <c r="B47" i="4"/>
  <c r="P45" i="3"/>
  <c r="R32" i="4" l="1"/>
  <c r="O32" i="4"/>
  <c r="P32" i="4" s="1"/>
  <c r="S32" i="4" s="1"/>
  <c r="N33" i="4" s="1"/>
  <c r="B48" i="4"/>
  <c r="M47" i="4"/>
  <c r="I47" i="4"/>
  <c r="D29" i="4"/>
  <c r="G29" i="4" s="1"/>
  <c r="P46" i="3"/>
  <c r="F47" i="4"/>
  <c r="T46" i="4"/>
  <c r="B48" i="3"/>
  <c r="K47" i="3"/>
  <c r="F47" i="3"/>
  <c r="E33" i="3"/>
  <c r="H33" i="3" s="1"/>
  <c r="C34" i="3" s="1"/>
  <c r="M32" i="3"/>
  <c r="O32" i="3" s="1"/>
  <c r="R33" i="4" l="1"/>
  <c r="O33" i="4"/>
  <c r="P33" i="4" s="1"/>
  <c r="S33" i="4" s="1"/>
  <c r="N34" i="4" s="1"/>
  <c r="Q32" i="4"/>
  <c r="F48" i="4"/>
  <c r="N32" i="3"/>
  <c r="Q32" i="3" s="1"/>
  <c r="L33" i="3" s="1"/>
  <c r="P47" i="3"/>
  <c r="B49" i="4"/>
  <c r="M48" i="4"/>
  <c r="I48" i="4"/>
  <c r="K48" i="3"/>
  <c r="F48" i="3"/>
  <c r="B49" i="3"/>
  <c r="T47" i="4"/>
  <c r="D34" i="3"/>
  <c r="G34" i="3" s="1"/>
  <c r="E29" i="4"/>
  <c r="H29" i="4" s="1"/>
  <c r="C30" i="4" s="1"/>
  <c r="R34" i="4" l="1"/>
  <c r="O34" i="4"/>
  <c r="P34" i="4" s="1"/>
  <c r="S34" i="4" s="1"/>
  <c r="N35" i="4" s="1"/>
  <c r="Q33" i="4"/>
  <c r="E34" i="3"/>
  <c r="H34" i="3" s="1"/>
  <c r="C35" i="3" s="1"/>
  <c r="D35" i="3" s="1"/>
  <c r="G35" i="3" s="1"/>
  <c r="F49" i="4"/>
  <c r="M33" i="3"/>
  <c r="O33" i="3" s="1"/>
  <c r="R35" i="4"/>
  <c r="O35" i="4"/>
  <c r="P35" i="4" s="1"/>
  <c r="P48" i="3"/>
  <c r="T48" i="4"/>
  <c r="M49" i="4"/>
  <c r="I49" i="4"/>
  <c r="B50" i="4"/>
  <c r="K49" i="3"/>
  <c r="F49" i="3"/>
  <c r="B50" i="3"/>
  <c r="D30" i="4"/>
  <c r="G30" i="4" s="1"/>
  <c r="Q35" i="4" l="1"/>
  <c r="Q34" i="4"/>
  <c r="N33" i="3"/>
  <c r="Q33" i="3" s="1"/>
  <c r="L34" i="3" s="1"/>
  <c r="M34" i="3" s="1"/>
  <c r="O34" i="3" s="1"/>
  <c r="F50" i="4"/>
  <c r="S35" i="4"/>
  <c r="N36" i="4" s="1"/>
  <c r="K50" i="3"/>
  <c r="F50" i="3"/>
  <c r="B51" i="3"/>
  <c r="P49" i="3"/>
  <c r="B51" i="4"/>
  <c r="M50" i="4"/>
  <c r="I50" i="4"/>
  <c r="E35" i="3"/>
  <c r="H35" i="3" s="1"/>
  <c r="C36" i="3" s="1"/>
  <c r="T49" i="4"/>
  <c r="E30" i="4"/>
  <c r="H30" i="4" s="1"/>
  <c r="C31" i="4" s="1"/>
  <c r="N34" i="3" l="1"/>
  <c r="Q34" i="3" s="1"/>
  <c r="L35" i="3" s="1"/>
  <c r="R36" i="4"/>
  <c r="O36" i="4"/>
  <c r="P36" i="4" s="1"/>
  <c r="B52" i="4"/>
  <c r="M51" i="4"/>
  <c r="I51" i="4"/>
  <c r="F52" i="4" s="1"/>
  <c r="K51" i="3"/>
  <c r="F51" i="3"/>
  <c r="B52" i="3"/>
  <c r="P50" i="3"/>
  <c r="T50" i="4"/>
  <c r="M35" i="3"/>
  <c r="O35" i="3" s="1"/>
  <c r="D36" i="3"/>
  <c r="G36" i="3" s="1"/>
  <c r="D31" i="4"/>
  <c r="G31" i="4" s="1"/>
  <c r="F51" i="4"/>
  <c r="S36" i="4" l="1"/>
  <c r="N37" i="4" s="1"/>
  <c r="R37" i="4"/>
  <c r="O37" i="4"/>
  <c r="P37" i="4" s="1"/>
  <c r="S37" i="4" s="1"/>
  <c r="N38" i="4" s="1"/>
  <c r="Q36" i="4"/>
  <c r="T51" i="4"/>
  <c r="N35" i="3"/>
  <c r="Q35" i="3" s="1"/>
  <c r="L36" i="3" s="1"/>
  <c r="P51" i="3"/>
  <c r="K52" i="3"/>
  <c r="B53" i="3"/>
  <c r="F52" i="3"/>
  <c r="E36" i="3"/>
  <c r="H36" i="3" s="1"/>
  <c r="C37" i="3" s="1"/>
  <c r="M52" i="4"/>
  <c r="I52" i="4"/>
  <c r="B53" i="4"/>
  <c r="E31" i="4"/>
  <c r="H31" i="4" s="1"/>
  <c r="C32" i="4" s="1"/>
  <c r="Q37" i="4" l="1"/>
  <c r="R38" i="4"/>
  <c r="O38" i="4"/>
  <c r="P38" i="4" s="1"/>
  <c r="M36" i="3"/>
  <c r="O36" i="3" s="1"/>
  <c r="B54" i="3"/>
  <c r="K53" i="3"/>
  <c r="F53" i="3"/>
  <c r="D32" i="4"/>
  <c r="G32" i="4" s="1"/>
  <c r="B54" i="4"/>
  <c r="M53" i="4"/>
  <c r="I53" i="4"/>
  <c r="P52" i="3"/>
  <c r="F53" i="4"/>
  <c r="T52" i="4"/>
  <c r="D37" i="3"/>
  <c r="G37" i="3" s="1"/>
  <c r="E37" i="3"/>
  <c r="H37" i="3" s="1"/>
  <c r="C38" i="3" s="1"/>
  <c r="S38" i="4" l="1"/>
  <c r="N39" i="4" s="1"/>
  <c r="R39" i="4" s="1"/>
  <c r="O39" i="4"/>
  <c r="P39" i="4"/>
  <c r="F54" i="4"/>
  <c r="N36" i="3"/>
  <c r="Q36" i="3" s="1"/>
  <c r="L37" i="3" s="1"/>
  <c r="M37" i="3" s="1"/>
  <c r="O37" i="3" s="1"/>
  <c r="Q38" i="4"/>
  <c r="K54" i="3"/>
  <c r="B55" i="3"/>
  <c r="F54" i="3"/>
  <c r="T53" i="4"/>
  <c r="E32" i="4"/>
  <c r="H32" i="4" s="1"/>
  <c r="C33" i="4" s="1"/>
  <c r="D38" i="3"/>
  <c r="G38" i="3" s="1"/>
  <c r="P53" i="3"/>
  <c r="I54" i="4"/>
  <c r="B55" i="4"/>
  <c r="M54" i="4"/>
  <c r="S39" i="4" l="1"/>
  <c r="N40" i="4" s="1"/>
  <c r="O40" i="4"/>
  <c r="P40" i="4" s="1"/>
  <c r="R40" i="4"/>
  <c r="Q39" i="4"/>
  <c r="F55" i="4"/>
  <c r="D33" i="4"/>
  <c r="G33" i="4" s="1"/>
  <c r="E33" i="4"/>
  <c r="H33" i="4" s="1"/>
  <c r="C34" i="4" s="1"/>
  <c r="N37" i="3"/>
  <c r="Q37" i="3" s="1"/>
  <c r="L38" i="3" s="1"/>
  <c r="T54" i="4"/>
  <c r="K55" i="3"/>
  <c r="F55" i="3"/>
  <c r="B56" i="3"/>
  <c r="P54" i="3"/>
  <c r="M55" i="4"/>
  <c r="I55" i="4"/>
  <c r="B56" i="4"/>
  <c r="E38" i="3"/>
  <c r="H38" i="3" s="1"/>
  <c r="C39" i="3" s="1"/>
  <c r="S40" i="4" l="1"/>
  <c r="N41" i="4" s="1"/>
  <c r="O41" i="4"/>
  <c r="P41" i="4" s="1"/>
  <c r="R41" i="4"/>
  <c r="F56" i="4"/>
  <c r="Q40" i="4"/>
  <c r="F56" i="3"/>
  <c r="B57" i="3"/>
  <c r="K56" i="3"/>
  <c r="T55" i="4"/>
  <c r="M38" i="3"/>
  <c r="O38" i="3" s="1"/>
  <c r="P55" i="3"/>
  <c r="D39" i="3"/>
  <c r="G39" i="3" s="1"/>
  <c r="D34" i="4"/>
  <c r="G34" i="4" s="1"/>
  <c r="E34" i="4"/>
  <c r="B57" i="4"/>
  <c r="M56" i="4"/>
  <c r="I56" i="4"/>
  <c r="S41" i="4" l="1"/>
  <c r="N42" i="4" s="1"/>
  <c r="H34" i="4"/>
  <c r="C35" i="4" s="1"/>
  <c r="D35" i="4" s="1"/>
  <c r="G35" i="4" s="1"/>
  <c r="Q41" i="4"/>
  <c r="R42" i="4"/>
  <c r="O42" i="4"/>
  <c r="P42" i="4" s="1"/>
  <c r="K57" i="3"/>
  <c r="F57" i="3"/>
  <c r="B58" i="3"/>
  <c r="B58" i="4"/>
  <c r="I57" i="4"/>
  <c r="M57" i="4"/>
  <c r="N38" i="3"/>
  <c r="Q38" i="3" s="1"/>
  <c r="L39" i="3" s="1"/>
  <c r="F57" i="4"/>
  <c r="E39" i="3"/>
  <c r="H39" i="3" s="1"/>
  <c r="C40" i="3" s="1"/>
  <c r="T56" i="4"/>
  <c r="P56" i="3"/>
  <c r="F58" i="4" l="1"/>
  <c r="Q42" i="4"/>
  <c r="E35" i="4"/>
  <c r="H35" i="4" s="1"/>
  <c r="C36" i="4" s="1"/>
  <c r="D36" i="4" s="1"/>
  <c r="G36" i="4" s="1"/>
  <c r="S42" i="4"/>
  <c r="N43" i="4" s="1"/>
  <c r="M39" i="3"/>
  <c r="O39" i="3" s="1"/>
  <c r="K58" i="3"/>
  <c r="F58" i="3"/>
  <c r="B59" i="3"/>
  <c r="P57" i="3"/>
  <c r="T57" i="4"/>
  <c r="D40" i="3"/>
  <c r="G40" i="3" s="1"/>
  <c r="M58" i="4"/>
  <c r="I58" i="4"/>
  <c r="B59" i="4"/>
  <c r="N39" i="3" l="1"/>
  <c r="Q39" i="3" s="1"/>
  <c r="L40" i="3" s="1"/>
  <c r="F59" i="4"/>
  <c r="R43" i="4"/>
  <c r="O43" i="4"/>
  <c r="P43" i="4" s="1"/>
  <c r="T58" i="4"/>
  <c r="M40" i="3"/>
  <c r="O40" i="3" s="1"/>
  <c r="K59" i="3"/>
  <c r="F59" i="3"/>
  <c r="B60" i="3"/>
  <c r="P58" i="3"/>
  <c r="E36" i="4"/>
  <c r="H36" i="4" s="1"/>
  <c r="C37" i="4" s="1"/>
  <c r="E40" i="3"/>
  <c r="H40" i="3" s="1"/>
  <c r="C41" i="3" s="1"/>
  <c r="B60" i="4"/>
  <c r="M59" i="4"/>
  <c r="I59" i="4"/>
  <c r="F60" i="4" l="1"/>
  <c r="Q43" i="4"/>
  <c r="S43" i="4"/>
  <c r="N44" i="4" s="1"/>
  <c r="N40" i="3"/>
  <c r="Q40" i="3" s="1"/>
  <c r="L41" i="3" s="1"/>
  <c r="O44" i="4"/>
  <c r="P44" i="4" s="1"/>
  <c r="R44" i="4"/>
  <c r="Q44" i="4" s="1"/>
  <c r="P59" i="3"/>
  <c r="D41" i="3"/>
  <c r="G41" i="3" s="1"/>
  <c r="M41" i="3"/>
  <c r="O41" i="3" s="1"/>
  <c r="T59" i="4"/>
  <c r="B61" i="4"/>
  <c r="M60" i="4"/>
  <c r="I60" i="4"/>
  <c r="D37" i="4"/>
  <c r="G37" i="4" s="1"/>
  <c r="E37" i="4"/>
  <c r="H37" i="4" s="1"/>
  <c r="C38" i="4" s="1"/>
  <c r="K60" i="3"/>
  <c r="F60" i="3"/>
  <c r="B61" i="3"/>
  <c r="E41" i="3" l="1"/>
  <c r="N41" i="3"/>
  <c r="Q41" i="3" s="1"/>
  <c r="L42" i="3" s="1"/>
  <c r="S44" i="4"/>
  <c r="N45" i="4" s="1"/>
  <c r="D38" i="4"/>
  <c r="G38" i="4" s="1"/>
  <c r="M61" i="4"/>
  <c r="I61" i="4"/>
  <c r="B62" i="4"/>
  <c r="P60" i="3"/>
  <c r="T60" i="4"/>
  <c r="M42" i="3"/>
  <c r="O42" i="3" s="1"/>
  <c r="H41" i="3"/>
  <c r="C42" i="3" s="1"/>
  <c r="K61" i="3"/>
  <c r="B62" i="3"/>
  <c r="F61" i="3"/>
  <c r="F61" i="4"/>
  <c r="N42" i="3" l="1"/>
  <c r="Q42" i="3" s="1"/>
  <c r="L43" i="3" s="1"/>
  <c r="O45" i="4"/>
  <c r="P45" i="4" s="1"/>
  <c r="R45" i="4"/>
  <c r="P61" i="3"/>
  <c r="D42" i="3"/>
  <c r="G42" i="3" s="1"/>
  <c r="F62" i="4"/>
  <c r="E38" i="4"/>
  <c r="H38" i="4" s="1"/>
  <c r="C39" i="4" s="1"/>
  <c r="B63" i="3"/>
  <c r="F62" i="3"/>
  <c r="K62" i="3"/>
  <c r="B63" i="4"/>
  <c r="M62" i="4"/>
  <c r="I62" i="4"/>
  <c r="M43" i="3"/>
  <c r="O43" i="3" s="1"/>
  <c r="N43" i="3"/>
  <c r="Q43" i="3" s="1"/>
  <c r="L44" i="3" s="1"/>
  <c r="T61" i="4"/>
  <c r="S45" i="4" l="1"/>
  <c r="N46" i="4" s="1"/>
  <c r="R46" i="4" s="1"/>
  <c r="Q45" i="4"/>
  <c r="P62" i="3"/>
  <c r="T62" i="4"/>
  <c r="I63" i="4"/>
  <c r="B64" i="4"/>
  <c r="M63" i="4"/>
  <c r="F63" i="3"/>
  <c r="K63" i="3"/>
  <c r="B64" i="3"/>
  <c r="M44" i="3"/>
  <c r="O44" i="3" s="1"/>
  <c r="E42" i="3"/>
  <c r="H42" i="3" s="1"/>
  <c r="C43" i="3" s="1"/>
  <c r="F63" i="4"/>
  <c r="D39" i="4"/>
  <c r="G39" i="4" s="1"/>
  <c r="O46" i="4" l="1"/>
  <c r="P46" i="4" s="1"/>
  <c r="F64" i="4"/>
  <c r="Q46" i="4"/>
  <c r="E39" i="4"/>
  <c r="H39" i="4" s="1"/>
  <c r="C40" i="4" s="1"/>
  <c r="S46" i="4"/>
  <c r="N47" i="4" s="1"/>
  <c r="K64" i="3"/>
  <c r="F64" i="3"/>
  <c r="B65" i="3"/>
  <c r="N44" i="3"/>
  <c r="Q44" i="3" s="1"/>
  <c r="L45" i="3" s="1"/>
  <c r="P63" i="3"/>
  <c r="D40" i="4"/>
  <c r="G40" i="4" s="1"/>
  <c r="T63" i="4"/>
  <c r="D43" i="3"/>
  <c r="G43" i="3" s="1"/>
  <c r="M64" i="4"/>
  <c r="I64" i="4"/>
  <c r="B65" i="4"/>
  <c r="F65" i="4" l="1"/>
  <c r="R47" i="4"/>
  <c r="O47" i="4"/>
  <c r="P47" i="4" s="1"/>
  <c r="E43" i="3"/>
  <c r="H43" i="3" s="1"/>
  <c r="C44" i="3" s="1"/>
  <c r="E40" i="4"/>
  <c r="H40" i="4" s="1"/>
  <c r="C41" i="4" s="1"/>
  <c r="K65" i="3"/>
  <c r="F65" i="3"/>
  <c r="B66" i="3"/>
  <c r="P64" i="3"/>
  <c r="M45" i="3"/>
  <c r="O45" i="3" s="1"/>
  <c r="T64" i="4"/>
  <c r="B66" i="4"/>
  <c r="M65" i="4"/>
  <c r="I65" i="4"/>
  <c r="F66" i="4" l="1"/>
  <c r="S47" i="4"/>
  <c r="N48" i="4" s="1"/>
  <c r="R48" i="4" s="1"/>
  <c r="Q47" i="4"/>
  <c r="T65" i="4"/>
  <c r="I66" i="4"/>
  <c r="B67" i="4"/>
  <c r="M66" i="4"/>
  <c r="P65" i="3"/>
  <c r="N45" i="3"/>
  <c r="Q45" i="3" s="1"/>
  <c r="L46" i="3" s="1"/>
  <c r="D44" i="3"/>
  <c r="G44" i="3" s="1"/>
  <c r="D41" i="4"/>
  <c r="G41" i="4" s="1"/>
  <c r="K66" i="3"/>
  <c r="B67" i="3"/>
  <c r="F66" i="3"/>
  <c r="O48" i="4" l="1"/>
  <c r="P48" i="4" s="1"/>
  <c r="E44" i="3"/>
  <c r="H44" i="3" s="1"/>
  <c r="C45" i="3" s="1"/>
  <c r="S48" i="4"/>
  <c r="N49" i="4" s="1"/>
  <c r="P66" i="3"/>
  <c r="E41" i="4"/>
  <c r="H41" i="4" s="1"/>
  <c r="C42" i="4" s="1"/>
  <c r="F67" i="4"/>
  <c r="D45" i="3"/>
  <c r="G45" i="3" s="1"/>
  <c r="T66" i="4"/>
  <c r="M67" i="4"/>
  <c r="I67" i="4"/>
  <c r="B68" i="4"/>
  <c r="M46" i="3"/>
  <c r="O46" i="3" s="1"/>
  <c r="K67" i="3"/>
  <c r="F67" i="3"/>
  <c r="B68" i="3"/>
  <c r="Q48" i="4" l="1"/>
  <c r="E45" i="3"/>
  <c r="H45" i="3" s="1"/>
  <c r="C46" i="3" s="1"/>
  <c r="O49" i="4"/>
  <c r="R49" i="4"/>
  <c r="Q49" i="4" s="1"/>
  <c r="P49" i="4"/>
  <c r="B69" i="4"/>
  <c r="M68" i="4"/>
  <c r="I68" i="4"/>
  <c r="D46" i="3"/>
  <c r="G46" i="3" s="1"/>
  <c r="D42" i="4"/>
  <c r="G42" i="4" s="1"/>
  <c r="T67" i="4"/>
  <c r="P67" i="3"/>
  <c r="F68" i="4"/>
  <c r="N46" i="3"/>
  <c r="Q46" i="3" s="1"/>
  <c r="L47" i="3" s="1"/>
  <c r="B69" i="3"/>
  <c r="K68" i="3"/>
  <c r="F68" i="3"/>
  <c r="F69" i="4" l="1"/>
  <c r="E46" i="3"/>
  <c r="H46" i="3" s="1"/>
  <c r="C47" i="3" s="1"/>
  <c r="D47" i="3" s="1"/>
  <c r="G47" i="3" s="1"/>
  <c r="S49" i="4"/>
  <c r="N50" i="4" s="1"/>
  <c r="B70" i="3"/>
  <c r="F69" i="3"/>
  <c r="K69" i="3"/>
  <c r="M47" i="3"/>
  <c r="O47" i="3" s="1"/>
  <c r="P68" i="3"/>
  <c r="T68" i="4"/>
  <c r="I69" i="4"/>
  <c r="B70" i="4"/>
  <c r="M69" i="4"/>
  <c r="E42" i="4"/>
  <c r="H42" i="4" s="1"/>
  <c r="C43" i="4" s="1"/>
  <c r="N47" i="3" l="1"/>
  <c r="Q47" i="3" s="1"/>
  <c r="L48" i="3" s="1"/>
  <c r="R50" i="4"/>
  <c r="O50" i="4"/>
  <c r="P50" i="4" s="1"/>
  <c r="D43" i="4"/>
  <c r="G43" i="4" s="1"/>
  <c r="P69" i="3"/>
  <c r="F70" i="4"/>
  <c r="E47" i="3"/>
  <c r="H47" i="3" s="1"/>
  <c r="C48" i="3" s="1"/>
  <c r="T69" i="4"/>
  <c r="M70" i="4"/>
  <c r="I70" i="4"/>
  <c r="B71" i="4"/>
  <c r="K70" i="3"/>
  <c r="F70" i="3"/>
  <c r="B71" i="3"/>
  <c r="M48" i="3"/>
  <c r="O48" i="3" s="1"/>
  <c r="N48" i="3" l="1"/>
  <c r="Q48" i="3" s="1"/>
  <c r="L49" i="3" s="1"/>
  <c r="Q50" i="4"/>
  <c r="S50" i="4"/>
  <c r="N51" i="4" s="1"/>
  <c r="T70" i="4"/>
  <c r="M49" i="3"/>
  <c r="O49" i="3" s="1"/>
  <c r="K71" i="3"/>
  <c r="F71" i="3"/>
  <c r="B72" i="3"/>
  <c r="B72" i="4"/>
  <c r="M71" i="4"/>
  <c r="I71" i="4"/>
  <c r="D48" i="3"/>
  <c r="G48" i="3" s="1"/>
  <c r="F71" i="4"/>
  <c r="P70" i="3"/>
  <c r="E43" i="4"/>
  <c r="H43" i="4" s="1"/>
  <c r="C44" i="4" s="1"/>
  <c r="E48" i="3" l="1"/>
  <c r="H48" i="3" s="1"/>
  <c r="C49" i="3" s="1"/>
  <c r="D49" i="3" s="1"/>
  <c r="G49" i="3" s="1"/>
  <c r="O51" i="4"/>
  <c r="P51" i="4" s="1"/>
  <c r="R51" i="4"/>
  <c r="I72" i="4"/>
  <c r="B73" i="4"/>
  <c r="M72" i="4"/>
  <c r="D44" i="4"/>
  <c r="G44" i="4" s="1"/>
  <c r="K72" i="3"/>
  <c r="F72" i="3"/>
  <c r="B73" i="3"/>
  <c r="T71" i="4"/>
  <c r="F72" i="4"/>
  <c r="P71" i="3"/>
  <c r="N49" i="3"/>
  <c r="Q49" i="3" s="1"/>
  <c r="L50" i="3" s="1"/>
  <c r="S51" i="4" l="1"/>
  <c r="N52" i="4" s="1"/>
  <c r="R52" i="4" s="1"/>
  <c r="Q51" i="4"/>
  <c r="O52" i="4"/>
  <c r="P52" i="4" s="1"/>
  <c r="E49" i="3"/>
  <c r="H49" i="3" s="1"/>
  <c r="C50" i="3" s="1"/>
  <c r="D50" i="3" s="1"/>
  <c r="G50" i="3" s="1"/>
  <c r="E44" i="4"/>
  <c r="H44" i="4" s="1"/>
  <c r="C45" i="4" s="1"/>
  <c r="M73" i="4"/>
  <c r="I73" i="4"/>
  <c r="B74" i="4"/>
  <c r="F73" i="4"/>
  <c r="T72" i="4"/>
  <c r="N50" i="3"/>
  <c r="Q50" i="3" s="1"/>
  <c r="L51" i="3" s="1"/>
  <c r="M50" i="3"/>
  <c r="O50" i="3" s="1"/>
  <c r="P72" i="3"/>
  <c r="B74" i="3"/>
  <c r="K73" i="3"/>
  <c r="F73" i="3"/>
  <c r="Q52" i="4" l="1"/>
  <c r="F74" i="4"/>
  <c r="S52" i="4"/>
  <c r="N53" i="4" s="1"/>
  <c r="M51" i="3"/>
  <c r="O51" i="3" s="1"/>
  <c r="K74" i="3"/>
  <c r="F74" i="3"/>
  <c r="B75" i="3"/>
  <c r="T73" i="4"/>
  <c r="D45" i="4"/>
  <c r="G45" i="4" s="1"/>
  <c r="E50" i="3"/>
  <c r="H50" i="3" s="1"/>
  <c r="C51" i="3" s="1"/>
  <c r="P73" i="3"/>
  <c r="B75" i="4"/>
  <c r="M74" i="4"/>
  <c r="I74" i="4"/>
  <c r="E45" i="4" l="1"/>
  <c r="H45" i="4" s="1"/>
  <c r="C46" i="4" s="1"/>
  <c r="R53" i="4"/>
  <c r="O53" i="4"/>
  <c r="P53" i="4" s="1"/>
  <c r="D51" i="3"/>
  <c r="G51" i="3" s="1"/>
  <c r="E51" i="3"/>
  <c r="H51" i="3" s="1"/>
  <c r="C52" i="3" s="1"/>
  <c r="I75" i="4"/>
  <c r="B76" i="4"/>
  <c r="M75" i="4"/>
  <c r="T74" i="4"/>
  <c r="P74" i="3"/>
  <c r="D46" i="4"/>
  <c r="G46" i="4" s="1"/>
  <c r="N51" i="3"/>
  <c r="Q51" i="3" s="1"/>
  <c r="L52" i="3" s="1"/>
  <c r="F75" i="3"/>
  <c r="B76" i="3"/>
  <c r="K75" i="3"/>
  <c r="F75" i="4"/>
  <c r="S53" i="4" l="1"/>
  <c r="N54" i="4" s="1"/>
  <c r="Q53" i="4"/>
  <c r="O54" i="4"/>
  <c r="P54" i="4" s="1"/>
  <c r="R54" i="4"/>
  <c r="Q54" i="4" s="1"/>
  <c r="E46" i="4"/>
  <c r="H46" i="4" s="1"/>
  <c r="C47" i="4" s="1"/>
  <c r="D47" i="4" s="1"/>
  <c r="G47" i="4" s="1"/>
  <c r="K76" i="3"/>
  <c r="B77" i="3"/>
  <c r="F76" i="3"/>
  <c r="M52" i="3"/>
  <c r="O52" i="3" s="1"/>
  <c r="M76" i="4"/>
  <c r="I76" i="4"/>
  <c r="B77" i="4"/>
  <c r="D52" i="3"/>
  <c r="G52" i="3" s="1"/>
  <c r="F76" i="4"/>
  <c r="P75" i="3"/>
  <c r="T75" i="4"/>
  <c r="S54" i="4" l="1"/>
  <c r="N55" i="4" s="1"/>
  <c r="N52" i="3"/>
  <c r="Q52" i="3" s="1"/>
  <c r="L53" i="3" s="1"/>
  <c r="B78" i="3"/>
  <c r="K77" i="3"/>
  <c r="F77" i="3"/>
  <c r="E52" i="3"/>
  <c r="H52" i="3" s="1"/>
  <c r="C53" i="3" s="1"/>
  <c r="B78" i="4"/>
  <c r="M77" i="4"/>
  <c r="I77" i="4"/>
  <c r="P76" i="3"/>
  <c r="F77" i="4"/>
  <c r="E47" i="4"/>
  <c r="H47" i="4" s="1"/>
  <c r="C48" i="4" s="1"/>
  <c r="T76" i="4"/>
  <c r="F78" i="4" l="1"/>
  <c r="O55" i="4"/>
  <c r="P55" i="4" s="1"/>
  <c r="R55" i="4"/>
  <c r="Q55" i="4" s="1"/>
  <c r="D48" i="4"/>
  <c r="G48" i="4" s="1"/>
  <c r="E48" i="4"/>
  <c r="H48" i="4" s="1"/>
  <c r="C49" i="4" s="1"/>
  <c r="K78" i="3"/>
  <c r="F78" i="3"/>
  <c r="B79" i="3"/>
  <c r="I78" i="4"/>
  <c r="B79" i="4"/>
  <c r="M78" i="4"/>
  <c r="P77" i="3"/>
  <c r="T77" i="4"/>
  <c r="M53" i="3"/>
  <c r="O53" i="3" s="1"/>
  <c r="D53" i="3"/>
  <c r="G53" i="3" s="1"/>
  <c r="E53" i="3" l="1"/>
  <c r="H53" i="3" s="1"/>
  <c r="C54" i="3" s="1"/>
  <c r="S55" i="4"/>
  <c r="N56" i="4" s="1"/>
  <c r="B80" i="3"/>
  <c r="K79" i="3"/>
  <c r="F79" i="3"/>
  <c r="M79" i="4"/>
  <c r="I79" i="4"/>
  <c r="B80" i="4"/>
  <c r="D49" i="4"/>
  <c r="G49" i="4" s="1"/>
  <c r="T78" i="4"/>
  <c r="P78" i="3"/>
  <c r="F79" i="4"/>
  <c r="D54" i="3"/>
  <c r="G54" i="3" s="1"/>
  <c r="N53" i="3"/>
  <c r="Q53" i="3" s="1"/>
  <c r="L54" i="3" s="1"/>
  <c r="E49" i="4" l="1"/>
  <c r="H49" i="4" s="1"/>
  <c r="C50" i="4" s="1"/>
  <c r="O56" i="4"/>
  <c r="P56" i="4" s="1"/>
  <c r="R56" i="4"/>
  <c r="Q56" i="4" s="1"/>
  <c r="P79" i="3"/>
  <c r="B81" i="4"/>
  <c r="M80" i="4"/>
  <c r="I80" i="4"/>
  <c r="E54" i="3"/>
  <c r="H54" i="3" s="1"/>
  <c r="C55" i="3" s="1"/>
  <c r="D50" i="4"/>
  <c r="G50" i="4" s="1"/>
  <c r="T79" i="4"/>
  <c r="K80" i="3"/>
  <c r="F80" i="3"/>
  <c r="B81" i="3"/>
  <c r="M54" i="3"/>
  <c r="O54" i="3" s="1"/>
  <c r="N54" i="3"/>
  <c r="Q54" i="3" s="1"/>
  <c r="L55" i="3" s="1"/>
  <c r="F80" i="4"/>
  <c r="S56" i="4" l="1"/>
  <c r="N57" i="4" s="1"/>
  <c r="E50" i="4"/>
  <c r="H50" i="4" s="1"/>
  <c r="C51" i="4" s="1"/>
  <c r="R57" i="4"/>
  <c r="O57" i="4"/>
  <c r="P57" i="4" s="1"/>
  <c r="F81" i="4"/>
  <c r="P80" i="3"/>
  <c r="D55" i="3"/>
  <c r="G55" i="3" s="1"/>
  <c r="K81" i="3"/>
  <c r="F81" i="3"/>
  <c r="B82" i="3"/>
  <c r="D51" i="4"/>
  <c r="G51" i="4" s="1"/>
  <c r="T80" i="4"/>
  <c r="M55" i="3"/>
  <c r="O55" i="3" s="1"/>
  <c r="I81" i="4"/>
  <c r="B82" i="4"/>
  <c r="M81" i="4"/>
  <c r="Q57" i="4" l="1"/>
  <c r="E55" i="3"/>
  <c r="H55" i="3" s="1"/>
  <c r="C56" i="3" s="1"/>
  <c r="D56" i="3" s="1"/>
  <c r="G56" i="3" s="1"/>
  <c r="F82" i="4"/>
  <c r="E51" i="4"/>
  <c r="H51" i="4" s="1"/>
  <c r="C52" i="4" s="1"/>
  <c r="D52" i="4" s="1"/>
  <c r="G52" i="4" s="1"/>
  <c r="S57" i="4"/>
  <c r="N58" i="4" s="1"/>
  <c r="T81" i="4"/>
  <c r="M82" i="4"/>
  <c r="I82" i="4"/>
  <c r="B83" i="4"/>
  <c r="K82" i="3"/>
  <c r="B83" i="3"/>
  <c r="F82" i="3"/>
  <c r="N55" i="3"/>
  <c r="Q55" i="3" s="1"/>
  <c r="L56" i="3" s="1"/>
  <c r="P81" i="3"/>
  <c r="O58" i="4" l="1"/>
  <c r="P58" i="4" s="1"/>
  <c r="R58" i="4"/>
  <c r="Q58" i="4" s="1"/>
  <c r="T82" i="4"/>
  <c r="F83" i="3"/>
  <c r="B84" i="3"/>
  <c r="K83" i="3"/>
  <c r="M56" i="3"/>
  <c r="O56" i="3" s="1"/>
  <c r="E52" i="4"/>
  <c r="H52" i="4" s="1"/>
  <c r="C53" i="4" s="1"/>
  <c r="P82" i="3"/>
  <c r="B84" i="4"/>
  <c r="M83" i="4"/>
  <c r="I83" i="4"/>
  <c r="E56" i="3"/>
  <c r="H56" i="3" s="1"/>
  <c r="C57" i="3" s="1"/>
  <c r="F83" i="4"/>
  <c r="F84" i="4" l="1"/>
  <c r="S58" i="4"/>
  <c r="N59" i="4" s="1"/>
  <c r="T83" i="4"/>
  <c r="D53" i="4"/>
  <c r="G53" i="4" s="1"/>
  <c r="E53" i="4"/>
  <c r="H53" i="4" s="1"/>
  <c r="C54" i="4" s="1"/>
  <c r="N56" i="3"/>
  <c r="Q56" i="3" s="1"/>
  <c r="L57" i="3" s="1"/>
  <c r="I84" i="4"/>
  <c r="B85" i="4"/>
  <c r="M84" i="4"/>
  <c r="P83" i="3"/>
  <c r="K84" i="3"/>
  <c r="F84" i="3"/>
  <c r="B85" i="3"/>
  <c r="D57" i="3"/>
  <c r="G57" i="3" s="1"/>
  <c r="E57" i="3" l="1"/>
  <c r="H57" i="3" s="1"/>
  <c r="C58" i="3" s="1"/>
  <c r="R59" i="4"/>
  <c r="O59" i="4"/>
  <c r="P59" i="4" s="1"/>
  <c r="S59" i="4" s="1"/>
  <c r="N60" i="4" s="1"/>
  <c r="D54" i="4"/>
  <c r="G54" i="4" s="1"/>
  <c r="E54" i="4"/>
  <c r="H54" i="4" s="1"/>
  <c r="C55" i="4" s="1"/>
  <c r="D58" i="3"/>
  <c r="G58" i="3" s="1"/>
  <c r="M85" i="4"/>
  <c r="I85" i="4"/>
  <c r="B86" i="4"/>
  <c r="T84" i="4"/>
  <c r="B86" i="3"/>
  <c r="K85" i="3"/>
  <c r="F85" i="3"/>
  <c r="F85" i="4"/>
  <c r="P84" i="3"/>
  <c r="M57" i="3"/>
  <c r="O57" i="3" s="1"/>
  <c r="Q59" i="4" l="1"/>
  <c r="N57" i="3"/>
  <c r="Q57" i="3" s="1"/>
  <c r="L58" i="3" s="1"/>
  <c r="M58" i="3" s="1"/>
  <c r="O58" i="3" s="1"/>
  <c r="R60" i="4"/>
  <c r="O60" i="4"/>
  <c r="P60" i="4" s="1"/>
  <c r="B87" i="3"/>
  <c r="K86" i="3"/>
  <c r="F86" i="3"/>
  <c r="B87" i="4"/>
  <c r="M86" i="4"/>
  <c r="I86" i="4"/>
  <c r="F86" i="4"/>
  <c r="P85" i="3"/>
  <c r="E58" i="3"/>
  <c r="H58" i="3" s="1"/>
  <c r="C59" i="3" s="1"/>
  <c r="T85" i="4"/>
  <c r="D55" i="4"/>
  <c r="G55" i="4" s="1"/>
  <c r="E55" i="4"/>
  <c r="H55" i="4" s="1"/>
  <c r="C56" i="4" s="1"/>
  <c r="S60" i="4" l="1"/>
  <c r="N61" i="4" s="1"/>
  <c r="R61" i="4"/>
  <c r="O61" i="4"/>
  <c r="P61" i="4" s="1"/>
  <c r="Q60" i="4"/>
  <c r="B88" i="3"/>
  <c r="F87" i="3"/>
  <c r="K87" i="3"/>
  <c r="P86" i="3"/>
  <c r="T86" i="4"/>
  <c r="D56" i="4"/>
  <c r="G56" i="4" s="1"/>
  <c r="D59" i="3"/>
  <c r="G59" i="3" s="1"/>
  <c r="F87" i="4"/>
  <c r="I87" i="4"/>
  <c r="B88" i="4"/>
  <c r="M87" i="4"/>
  <c r="N58" i="3"/>
  <c r="Q58" i="3" s="1"/>
  <c r="L59" i="3" s="1"/>
  <c r="E59" i="3" l="1"/>
  <c r="H59" i="3" s="1"/>
  <c r="C60" i="3" s="1"/>
  <c r="S61" i="4"/>
  <c r="N62" i="4" s="1"/>
  <c r="R62" i="4" s="1"/>
  <c r="O62" i="4"/>
  <c r="P62" i="4" s="1"/>
  <c r="F88" i="4"/>
  <c r="Q61" i="4"/>
  <c r="K88" i="3"/>
  <c r="F88" i="3"/>
  <c r="B89" i="3"/>
  <c r="E56" i="4"/>
  <c r="H56" i="4" s="1"/>
  <c r="C57" i="4" s="1"/>
  <c r="D60" i="3"/>
  <c r="G60" i="3" s="1"/>
  <c r="P87" i="3"/>
  <c r="M59" i="3"/>
  <c r="O59" i="3" s="1"/>
  <c r="T87" i="4"/>
  <c r="M88" i="4"/>
  <c r="I88" i="4"/>
  <c r="B89" i="4"/>
  <c r="S62" i="4" l="1"/>
  <c r="N63" i="4" s="1"/>
  <c r="O63" i="4"/>
  <c r="P63" i="4" s="1"/>
  <c r="S63" i="4" s="1"/>
  <c r="N64" i="4" s="1"/>
  <c r="R63" i="4"/>
  <c r="Q63" i="4" s="1"/>
  <c r="E60" i="3"/>
  <c r="H60" i="3" s="1"/>
  <c r="C61" i="3" s="1"/>
  <c r="D61" i="3" s="1"/>
  <c r="G61" i="3" s="1"/>
  <c r="N59" i="3"/>
  <c r="Q59" i="3" s="1"/>
  <c r="L60" i="3" s="1"/>
  <c r="Q62" i="4"/>
  <c r="M60" i="3"/>
  <c r="O60" i="3" s="1"/>
  <c r="T88" i="4"/>
  <c r="K89" i="3"/>
  <c r="F89" i="3"/>
  <c r="B90" i="3"/>
  <c r="F89" i="4"/>
  <c r="B90" i="4"/>
  <c r="M89" i="4"/>
  <c r="I89" i="4"/>
  <c r="D57" i="4"/>
  <c r="G57" i="4" s="1"/>
  <c r="P88" i="3"/>
  <c r="N60" i="3" l="1"/>
  <c r="Q60" i="3" s="1"/>
  <c r="L61" i="3" s="1"/>
  <c r="E57" i="4"/>
  <c r="H57" i="4" s="1"/>
  <c r="C58" i="4" s="1"/>
  <c r="R64" i="4"/>
  <c r="O64" i="4"/>
  <c r="P64" i="4" s="1"/>
  <c r="D58" i="4"/>
  <c r="G58" i="4" s="1"/>
  <c r="E61" i="3"/>
  <c r="H61" i="3" s="1"/>
  <c r="C62" i="3" s="1"/>
  <c r="M61" i="3"/>
  <c r="O61" i="3" s="1"/>
  <c r="F90" i="4"/>
  <c r="T89" i="4"/>
  <c r="I90" i="4"/>
  <c r="B91" i="4"/>
  <c r="M90" i="4"/>
  <c r="K90" i="3"/>
  <c r="F90" i="3"/>
  <c r="B91" i="3"/>
  <c r="P89" i="3"/>
  <c r="E58" i="4" l="1"/>
  <c r="H58" i="4" s="1"/>
  <c r="C59" i="4" s="1"/>
  <c r="S64" i="4"/>
  <c r="N65" i="4" s="1"/>
  <c r="O65" i="4" s="1"/>
  <c r="P65" i="4" s="1"/>
  <c r="R65" i="4"/>
  <c r="Q64" i="4"/>
  <c r="D62" i="3"/>
  <c r="G62" i="3" s="1"/>
  <c r="F91" i="4"/>
  <c r="D59" i="4"/>
  <c r="G59" i="4" s="1"/>
  <c r="P90" i="3"/>
  <c r="N61" i="3"/>
  <c r="Q61" i="3" s="1"/>
  <c r="L62" i="3" s="1"/>
  <c r="B92" i="3"/>
  <c r="K91" i="3"/>
  <c r="F91" i="3"/>
  <c r="T90" i="4"/>
  <c r="M91" i="4"/>
  <c r="I91" i="4"/>
  <c r="B92" i="4"/>
  <c r="Q65" i="4" l="1"/>
  <c r="S65" i="4"/>
  <c r="N66" i="4" s="1"/>
  <c r="F92" i="4"/>
  <c r="R66" i="4"/>
  <c r="O66" i="4"/>
  <c r="P66" i="4" s="1"/>
  <c r="S66" i="4" s="1"/>
  <c r="N67" i="4" s="1"/>
  <c r="P91" i="3"/>
  <c r="B93" i="3"/>
  <c r="F92" i="3"/>
  <c r="K92" i="3"/>
  <c r="M62" i="3"/>
  <c r="O62" i="3" s="1"/>
  <c r="E62" i="3"/>
  <c r="H62" i="3" s="1"/>
  <c r="C63" i="3" s="1"/>
  <c r="T91" i="4"/>
  <c r="E59" i="4"/>
  <c r="H59" i="4" s="1"/>
  <c r="C60" i="4" s="1"/>
  <c r="B93" i="4"/>
  <c r="M92" i="4"/>
  <c r="I92" i="4"/>
  <c r="N62" i="3" l="1"/>
  <c r="Q62" i="3" s="1"/>
  <c r="L63" i="3" s="1"/>
  <c r="M63" i="3" s="1"/>
  <c r="O63" i="3" s="1"/>
  <c r="O67" i="4"/>
  <c r="P67" i="4" s="1"/>
  <c r="R67" i="4"/>
  <c r="Q66" i="4"/>
  <c r="T92" i="4"/>
  <c r="I93" i="4"/>
  <c r="B94" i="4"/>
  <c r="M93" i="4"/>
  <c r="D60" i="4"/>
  <c r="G60" i="4" s="1"/>
  <c r="P92" i="3"/>
  <c r="F93" i="3"/>
  <c r="K93" i="3"/>
  <c r="B94" i="3"/>
  <c r="D63" i="3"/>
  <c r="G63" i="3" s="1"/>
  <c r="F93" i="4"/>
  <c r="Q67" i="4" l="1"/>
  <c r="S67" i="4"/>
  <c r="N68" i="4" s="1"/>
  <c r="O68" i="4" s="1"/>
  <c r="P68" i="4" s="1"/>
  <c r="R68" i="4"/>
  <c r="N63" i="3"/>
  <c r="Q63" i="3" s="1"/>
  <c r="L64" i="3" s="1"/>
  <c r="P93" i="3"/>
  <c r="M64" i="3"/>
  <c r="O64" i="3" s="1"/>
  <c r="E60" i="4"/>
  <c r="H60" i="4" s="1"/>
  <c r="C61" i="4" s="1"/>
  <c r="T93" i="4"/>
  <c r="M94" i="4"/>
  <c r="I94" i="4"/>
  <c r="B95" i="4"/>
  <c r="F94" i="4"/>
  <c r="E63" i="3"/>
  <c r="H63" i="3" s="1"/>
  <c r="C64" i="3" s="1"/>
  <c r="K94" i="3"/>
  <c r="B95" i="3"/>
  <c r="F94" i="3"/>
  <c r="Q68" i="4" l="1"/>
  <c r="F95" i="4"/>
  <c r="S68" i="4"/>
  <c r="N69" i="4" s="1"/>
  <c r="P94" i="3"/>
  <c r="T94" i="4"/>
  <c r="B96" i="3"/>
  <c r="K95" i="3"/>
  <c r="F95" i="3"/>
  <c r="B96" i="4"/>
  <c r="M95" i="4"/>
  <c r="I95" i="4"/>
  <c r="D61" i="4"/>
  <c r="G61" i="4" s="1"/>
  <c r="D64" i="3"/>
  <c r="G64" i="3" s="1"/>
  <c r="N64" i="3"/>
  <c r="Q64" i="3" s="1"/>
  <c r="L65" i="3" s="1"/>
  <c r="F96" i="4" l="1"/>
  <c r="R69" i="4"/>
  <c r="O69" i="4"/>
  <c r="P69" i="4" s="1"/>
  <c r="S69" i="4" s="1"/>
  <c r="N70" i="4" s="1"/>
  <c r="P95" i="3"/>
  <c r="T95" i="4"/>
  <c r="M96" i="4"/>
  <c r="I96" i="4"/>
  <c r="B97" i="4"/>
  <c r="E61" i="4"/>
  <c r="H61" i="4" s="1"/>
  <c r="C62" i="4" s="1"/>
  <c r="K96" i="3"/>
  <c r="F96" i="3"/>
  <c r="B97" i="3"/>
  <c r="M65" i="3"/>
  <c r="O65" i="3" s="1"/>
  <c r="E64" i="3"/>
  <c r="H64" i="3" s="1"/>
  <c r="C65" i="3" s="1"/>
  <c r="F97" i="4" l="1"/>
  <c r="Q69" i="4"/>
  <c r="O70" i="4"/>
  <c r="P70" i="4" s="1"/>
  <c r="R70" i="4"/>
  <c r="Q70" i="4" s="1"/>
  <c r="D65" i="3"/>
  <c r="G65" i="3" s="1"/>
  <c r="B98" i="3"/>
  <c r="K97" i="3"/>
  <c r="F97" i="3"/>
  <c r="P96" i="3"/>
  <c r="T96" i="4"/>
  <c r="D62" i="4"/>
  <c r="G62" i="4" s="1"/>
  <c r="M97" i="4"/>
  <c r="I97" i="4"/>
  <c r="B98" i="4"/>
  <c r="N65" i="3"/>
  <c r="Q65" i="3" s="1"/>
  <c r="L66" i="3" s="1"/>
  <c r="E65" i="3" l="1"/>
  <c r="H65" i="3" s="1"/>
  <c r="C66" i="3" s="1"/>
  <c r="S70" i="4"/>
  <c r="N71" i="4" s="1"/>
  <c r="R71" i="4" s="1"/>
  <c r="E62" i="4"/>
  <c r="H62" i="4" s="1"/>
  <c r="C63" i="4" s="1"/>
  <c r="O71" i="4"/>
  <c r="P71" i="4" s="1"/>
  <c r="K98" i="3"/>
  <c r="F98" i="3"/>
  <c r="B99" i="3"/>
  <c r="P97" i="3"/>
  <c r="F98" i="4"/>
  <c r="D66" i="3"/>
  <c r="G66" i="3" s="1"/>
  <c r="B99" i="4"/>
  <c r="M98" i="4"/>
  <c r="I98" i="4"/>
  <c r="T97" i="4"/>
  <c r="D63" i="4"/>
  <c r="G63" i="4" s="1"/>
  <c r="M66" i="3"/>
  <c r="O66" i="3" s="1"/>
  <c r="N66" i="3"/>
  <c r="Q66" i="3" s="1"/>
  <c r="L67" i="3" s="1"/>
  <c r="S71" i="4" l="1"/>
  <c r="N72" i="4" s="1"/>
  <c r="O72" i="4" s="1"/>
  <c r="P72" i="4" s="1"/>
  <c r="Q71" i="4"/>
  <c r="E63" i="4"/>
  <c r="H63" i="4" s="1"/>
  <c r="C64" i="4" s="1"/>
  <c r="E66" i="3"/>
  <c r="H66" i="3" s="1"/>
  <c r="C67" i="3" s="1"/>
  <c r="D67" i="3" s="1"/>
  <c r="K99" i="3"/>
  <c r="F99" i="3"/>
  <c r="B100" i="3"/>
  <c r="P98" i="3"/>
  <c r="T98" i="4"/>
  <c r="M67" i="3"/>
  <c r="O67" i="3" s="1"/>
  <c r="F99" i="4"/>
  <c r="B100" i="4"/>
  <c r="M99" i="4"/>
  <c r="I99" i="4"/>
  <c r="R72" i="4" l="1"/>
  <c r="Q72" i="4" s="1"/>
  <c r="D64" i="4"/>
  <c r="G64" i="4" s="1"/>
  <c r="S72" i="4"/>
  <c r="N73" i="4" s="1"/>
  <c r="O73" i="4" s="1"/>
  <c r="P73" i="4" s="1"/>
  <c r="R73" i="4"/>
  <c r="G67" i="3"/>
  <c r="E67" i="3"/>
  <c r="H67" i="3" s="1"/>
  <c r="C68" i="3" s="1"/>
  <c r="D68" i="3" s="1"/>
  <c r="G68" i="3" s="1"/>
  <c r="K100" i="3"/>
  <c r="B101" i="3"/>
  <c r="F100" i="3"/>
  <c r="T99" i="4"/>
  <c r="P99" i="3"/>
  <c r="F100" i="4"/>
  <c r="N67" i="3"/>
  <c r="Q67" i="3" s="1"/>
  <c r="L68" i="3" s="1"/>
  <c r="M100" i="4"/>
  <c r="I100" i="4"/>
  <c r="B101" i="4"/>
  <c r="E64" i="4" l="1"/>
  <c r="H64" i="4" s="1"/>
  <c r="C65" i="4" s="1"/>
  <c r="D65" i="4" s="1"/>
  <c r="G65" i="4" s="1"/>
  <c r="E68" i="3"/>
  <c r="H68" i="3" s="1"/>
  <c r="C69" i="3" s="1"/>
  <c r="S73" i="4"/>
  <c r="N74" i="4" s="1"/>
  <c r="F101" i="4"/>
  <c r="Q73" i="4"/>
  <c r="R74" i="4"/>
  <c r="O74" i="4"/>
  <c r="P74" i="4" s="1"/>
  <c r="T100" i="4"/>
  <c r="P100" i="3"/>
  <c r="E65" i="4"/>
  <c r="H65" i="4" s="1"/>
  <c r="C66" i="4" s="1"/>
  <c r="F101" i="3"/>
  <c r="B102" i="3"/>
  <c r="K101" i="3"/>
  <c r="D69" i="3"/>
  <c r="G69" i="3" s="1"/>
  <c r="M68" i="3"/>
  <c r="O68" i="3" s="1"/>
  <c r="B102" i="4"/>
  <c r="M101" i="4"/>
  <c r="I101" i="4"/>
  <c r="Q74" i="4" l="1"/>
  <c r="S74" i="4"/>
  <c r="N75" i="4" s="1"/>
  <c r="E69" i="3"/>
  <c r="H69" i="3"/>
  <c r="C70" i="3" s="1"/>
  <c r="D70" i="3" s="1"/>
  <c r="G70" i="3" s="1"/>
  <c r="O75" i="4"/>
  <c r="P75" i="4" s="1"/>
  <c r="R75" i="4"/>
  <c r="Q75" i="4" s="1"/>
  <c r="P101" i="3"/>
  <c r="K102" i="3"/>
  <c r="F102" i="3"/>
  <c r="B103" i="3"/>
  <c r="M102" i="4"/>
  <c r="B103" i="4"/>
  <c r="I102" i="4"/>
  <c r="D66" i="4"/>
  <c r="G66" i="4" s="1"/>
  <c r="F102" i="4"/>
  <c r="N68" i="3"/>
  <c r="Q68" i="3" s="1"/>
  <c r="L69" i="3" s="1"/>
  <c r="T101" i="4"/>
  <c r="E70" i="3" l="1"/>
  <c r="H70" i="3" s="1"/>
  <c r="C71" i="3" s="1"/>
  <c r="D71" i="3" s="1"/>
  <c r="G71" i="3" s="1"/>
  <c r="E66" i="4"/>
  <c r="H66" i="4" s="1"/>
  <c r="C67" i="4" s="1"/>
  <c r="S75" i="4"/>
  <c r="N76" i="4" s="1"/>
  <c r="M69" i="3"/>
  <c r="O69" i="3" s="1"/>
  <c r="B104" i="3"/>
  <c r="K103" i="3"/>
  <c r="F103" i="3"/>
  <c r="P102" i="3"/>
  <c r="D67" i="4"/>
  <c r="G67" i="4" s="1"/>
  <c r="F103" i="4"/>
  <c r="M103" i="4"/>
  <c r="I103" i="4"/>
  <c r="B104" i="4"/>
  <c r="T102" i="4"/>
  <c r="R76" i="4" l="1"/>
  <c r="O76" i="4"/>
  <c r="P76" i="4" s="1"/>
  <c r="S76" i="4" s="1"/>
  <c r="N77" i="4" s="1"/>
  <c r="B105" i="3"/>
  <c r="K104" i="3"/>
  <c r="F104" i="3"/>
  <c r="E71" i="3"/>
  <c r="H71" i="3" s="1"/>
  <c r="C72" i="3" s="1"/>
  <c r="N69" i="3"/>
  <c r="Q69" i="3" s="1"/>
  <c r="L70" i="3" s="1"/>
  <c r="T103" i="4"/>
  <c r="B105" i="4"/>
  <c r="M104" i="4"/>
  <c r="I104" i="4"/>
  <c r="F104" i="4"/>
  <c r="P103" i="3"/>
  <c r="E67" i="4"/>
  <c r="H67" i="4" s="1"/>
  <c r="C68" i="4" s="1"/>
  <c r="Q76" i="4" l="1"/>
  <c r="O77" i="4"/>
  <c r="P77" i="4" s="1"/>
  <c r="R77" i="4"/>
  <c r="P104" i="3"/>
  <c r="F105" i="4"/>
  <c r="M70" i="3"/>
  <c r="O70" i="3" s="1"/>
  <c r="B106" i="3"/>
  <c r="F105" i="3"/>
  <c r="K105" i="3"/>
  <c r="T104" i="4"/>
  <c r="D68" i="4"/>
  <c r="G68" i="4" s="1"/>
  <c r="M105" i="4"/>
  <c r="I105" i="4"/>
  <c r="B106" i="4"/>
  <c r="D72" i="3"/>
  <c r="G72" i="3" s="1"/>
  <c r="S77" i="4" l="1"/>
  <c r="N78" i="4" s="1"/>
  <c r="O78" i="4" s="1"/>
  <c r="Q77" i="4"/>
  <c r="E72" i="3"/>
  <c r="H72" i="3" s="1"/>
  <c r="C73" i="3" s="1"/>
  <c r="E68" i="4"/>
  <c r="H68" i="4" s="1"/>
  <c r="C69" i="4" s="1"/>
  <c r="N70" i="3"/>
  <c r="Q70" i="3" s="1"/>
  <c r="L71" i="3" s="1"/>
  <c r="P105" i="3"/>
  <c r="D73" i="3"/>
  <c r="G73" i="3" s="1"/>
  <c r="F106" i="4"/>
  <c r="T105" i="4"/>
  <c r="K106" i="3"/>
  <c r="F106" i="3"/>
  <c r="B107" i="3"/>
  <c r="M106" i="4"/>
  <c r="I106" i="4"/>
  <c r="B107" i="4"/>
  <c r="P78" i="4" l="1"/>
  <c r="R78" i="4"/>
  <c r="Q78" i="4" s="1"/>
  <c r="E73" i="3"/>
  <c r="H73" i="3" s="1"/>
  <c r="C74" i="3" s="1"/>
  <c r="D74" i="3" s="1"/>
  <c r="G74" i="3" s="1"/>
  <c r="M71" i="3"/>
  <c r="O71" i="3" s="1"/>
  <c r="B108" i="4"/>
  <c r="M107" i="4"/>
  <c r="I107" i="4"/>
  <c r="P106" i="3"/>
  <c r="K107" i="3"/>
  <c r="F107" i="3"/>
  <c r="B108" i="3"/>
  <c r="D69" i="4"/>
  <c r="G69" i="4" s="1"/>
  <c r="E69" i="4"/>
  <c r="H69" i="4" s="1"/>
  <c r="C70" i="4" s="1"/>
  <c r="F107" i="4"/>
  <c r="T106" i="4"/>
  <c r="S78" i="4" l="1"/>
  <c r="N79" i="4" s="1"/>
  <c r="O79" i="4" s="1"/>
  <c r="P79" i="4" s="1"/>
  <c r="N71" i="3"/>
  <c r="Q71" i="3" s="1"/>
  <c r="L72" i="3" s="1"/>
  <c r="R79" i="4"/>
  <c r="M72" i="3"/>
  <c r="O72" i="3" s="1"/>
  <c r="F108" i="4"/>
  <c r="K108" i="3"/>
  <c r="F108" i="3"/>
  <c r="B109" i="3"/>
  <c r="P107" i="3"/>
  <c r="B109" i="4"/>
  <c r="M108" i="4"/>
  <c r="I108" i="4"/>
  <c r="E74" i="3"/>
  <c r="H74" i="3" s="1"/>
  <c r="C75" i="3" s="1"/>
  <c r="D70" i="4"/>
  <c r="G70" i="4" s="1"/>
  <c r="T107" i="4"/>
  <c r="E70" i="4" l="1"/>
  <c r="H70" i="4" s="1"/>
  <c r="C71" i="4" s="1"/>
  <c r="Q79" i="4"/>
  <c r="N72" i="3"/>
  <c r="Q72" i="3" s="1"/>
  <c r="L73" i="3" s="1"/>
  <c r="F109" i="4"/>
  <c r="S79" i="4"/>
  <c r="N80" i="4" s="1"/>
  <c r="P108" i="3"/>
  <c r="D71" i="4"/>
  <c r="G71" i="4" s="1"/>
  <c r="D75" i="3"/>
  <c r="G75" i="3" s="1"/>
  <c r="M73" i="3"/>
  <c r="O73" i="3" s="1"/>
  <c r="B110" i="3"/>
  <c r="K109" i="3"/>
  <c r="F109" i="3"/>
  <c r="T108" i="4"/>
  <c r="M109" i="4"/>
  <c r="I109" i="4"/>
  <c r="B110" i="4"/>
  <c r="F110" i="4" l="1"/>
  <c r="R80" i="4"/>
  <c r="O80" i="4"/>
  <c r="P80" i="4" s="1"/>
  <c r="E75" i="3"/>
  <c r="H75" i="3" s="1"/>
  <c r="C76" i="3" s="1"/>
  <c r="D76" i="3" s="1"/>
  <c r="G76" i="3" s="1"/>
  <c r="T109" i="4"/>
  <c r="B111" i="3"/>
  <c r="K110" i="3"/>
  <c r="F110" i="3"/>
  <c r="B111" i="4"/>
  <c r="M110" i="4"/>
  <c r="I110" i="4"/>
  <c r="P109" i="3"/>
  <c r="E71" i="4"/>
  <c r="H71" i="4" s="1"/>
  <c r="C72" i="4" s="1"/>
  <c r="N73" i="3"/>
  <c r="Q73" i="3" s="1"/>
  <c r="L74" i="3" s="1"/>
  <c r="Q80" i="4" l="1"/>
  <c r="S80" i="4"/>
  <c r="N81" i="4" s="1"/>
  <c r="B112" i="4"/>
  <c r="M111" i="4"/>
  <c r="I111" i="4"/>
  <c r="P110" i="3"/>
  <c r="F111" i="3"/>
  <c r="B112" i="3"/>
  <c r="K111" i="3"/>
  <c r="F111" i="4"/>
  <c r="T110" i="4"/>
  <c r="D72" i="4"/>
  <c r="G72" i="4" s="1"/>
  <c r="E76" i="3"/>
  <c r="H76" i="3" s="1"/>
  <c r="C77" i="3" s="1"/>
  <c r="M74" i="3"/>
  <c r="O74" i="3" s="1"/>
  <c r="N74" i="3" l="1"/>
  <c r="Q74" i="3" s="1"/>
  <c r="L75" i="3" s="1"/>
  <c r="F112" i="4"/>
  <c r="R81" i="4"/>
  <c r="O81" i="4"/>
  <c r="P81" i="4" s="1"/>
  <c r="T111" i="4"/>
  <c r="M112" i="4"/>
  <c r="I112" i="4"/>
  <c r="B113" i="4"/>
  <c r="M75" i="3"/>
  <c r="O75" i="3" s="1"/>
  <c r="D77" i="3"/>
  <c r="G77" i="3" s="1"/>
  <c r="P111" i="3"/>
  <c r="K112" i="3"/>
  <c r="B113" i="3"/>
  <c r="F112" i="3"/>
  <c r="E72" i="4"/>
  <c r="H72" i="4" s="1"/>
  <c r="C73" i="4" s="1"/>
  <c r="S81" i="4" l="1"/>
  <c r="N82" i="4" s="1"/>
  <c r="E77" i="3"/>
  <c r="F113" i="4"/>
  <c r="R82" i="4"/>
  <c r="O82" i="4"/>
  <c r="P82" i="4" s="1"/>
  <c r="Q81" i="4"/>
  <c r="T112" i="4"/>
  <c r="B114" i="3"/>
  <c r="K113" i="3"/>
  <c r="F113" i="3"/>
  <c r="D73" i="4"/>
  <c r="G73" i="4" s="1"/>
  <c r="P112" i="3"/>
  <c r="B114" i="4"/>
  <c r="M113" i="4"/>
  <c r="I113" i="4"/>
  <c r="N75" i="3"/>
  <c r="Q75" i="3" s="1"/>
  <c r="L76" i="3" s="1"/>
  <c r="H77" i="3"/>
  <c r="C78" i="3" s="1"/>
  <c r="Q82" i="4" l="1"/>
  <c r="S82" i="4"/>
  <c r="N83" i="4" s="1"/>
  <c r="F114" i="4"/>
  <c r="E73" i="4"/>
  <c r="H73" i="4" s="1"/>
  <c r="C74" i="4" s="1"/>
  <c r="D78" i="3"/>
  <c r="G78" i="3" s="1"/>
  <c r="T113" i="4"/>
  <c r="K114" i="3"/>
  <c r="F114" i="3"/>
  <c r="B115" i="3"/>
  <c r="M76" i="3"/>
  <c r="O76" i="3" s="1"/>
  <c r="M114" i="4"/>
  <c r="I114" i="4"/>
  <c r="B115" i="4"/>
  <c r="P113" i="3"/>
  <c r="N76" i="3" l="1"/>
  <c r="Q76" i="3" s="1"/>
  <c r="L77" i="3" s="1"/>
  <c r="O83" i="4"/>
  <c r="P83" i="4" s="1"/>
  <c r="R83" i="4"/>
  <c r="B116" i="3"/>
  <c r="K115" i="3"/>
  <c r="F115" i="3"/>
  <c r="M115" i="4"/>
  <c r="I115" i="4"/>
  <c r="B116" i="4"/>
  <c r="T114" i="4"/>
  <c r="E78" i="3"/>
  <c r="H78" i="3" s="1"/>
  <c r="C79" i="3" s="1"/>
  <c r="F115" i="4"/>
  <c r="P114" i="3"/>
  <c r="M77" i="3"/>
  <c r="O77" i="3" s="1"/>
  <c r="D74" i="4"/>
  <c r="G74" i="4" s="1"/>
  <c r="F116" i="4" l="1"/>
  <c r="S83" i="4"/>
  <c r="N84" i="4" s="1"/>
  <c r="O84" i="4" s="1"/>
  <c r="P84" i="4" s="1"/>
  <c r="Q83" i="4"/>
  <c r="T115" i="4"/>
  <c r="P115" i="3"/>
  <c r="K116" i="3"/>
  <c r="F116" i="3"/>
  <c r="B117" i="3"/>
  <c r="N77" i="3"/>
  <c r="Q77" i="3" s="1"/>
  <c r="L78" i="3" s="1"/>
  <c r="B117" i="4"/>
  <c r="M116" i="4"/>
  <c r="I116" i="4"/>
  <c r="D79" i="3"/>
  <c r="G79" i="3" s="1"/>
  <c r="E74" i="4"/>
  <c r="H74" i="4" s="1"/>
  <c r="C75" i="4" s="1"/>
  <c r="R84" i="4" l="1"/>
  <c r="Q84" i="4" s="1"/>
  <c r="F117" i="4"/>
  <c r="S84" i="4"/>
  <c r="N85" i="4" s="1"/>
  <c r="K117" i="3"/>
  <c r="F117" i="3"/>
  <c r="B118" i="3"/>
  <c r="T116" i="4"/>
  <c r="P116" i="3"/>
  <c r="D75" i="4"/>
  <c r="G75" i="4" s="1"/>
  <c r="B118" i="4"/>
  <c r="M117" i="4"/>
  <c r="I117" i="4"/>
  <c r="E79" i="3"/>
  <c r="H79" i="3" s="1"/>
  <c r="C80" i="3" s="1"/>
  <c r="M78" i="3"/>
  <c r="O78" i="3" s="1"/>
  <c r="N78" i="3" l="1"/>
  <c r="Q78" i="3" s="1"/>
  <c r="L79" i="3" s="1"/>
  <c r="E75" i="4"/>
  <c r="H75" i="4" s="1"/>
  <c r="C76" i="4" s="1"/>
  <c r="F118" i="4"/>
  <c r="R85" i="4"/>
  <c r="O85" i="4"/>
  <c r="P85" i="4" s="1"/>
  <c r="S85" i="4" s="1"/>
  <c r="N86" i="4" s="1"/>
  <c r="K118" i="3"/>
  <c r="B119" i="3"/>
  <c r="F118" i="3"/>
  <c r="T117" i="4"/>
  <c r="P117" i="3"/>
  <c r="D76" i="4"/>
  <c r="G76" i="4" s="1"/>
  <c r="M118" i="4"/>
  <c r="I118" i="4"/>
  <c r="B119" i="4"/>
  <c r="M79" i="3"/>
  <c r="O79" i="3" s="1"/>
  <c r="D80" i="3"/>
  <c r="G80" i="3" s="1"/>
  <c r="Q85" i="4" l="1"/>
  <c r="N79" i="3"/>
  <c r="Q79" i="3" s="1"/>
  <c r="L80" i="3" s="1"/>
  <c r="M80" i="3" s="1"/>
  <c r="O80" i="3" s="1"/>
  <c r="O86" i="4"/>
  <c r="P86" i="4" s="1"/>
  <c r="R86" i="4"/>
  <c r="B120" i="4"/>
  <c r="M119" i="4"/>
  <c r="I119" i="4"/>
  <c r="F119" i="4"/>
  <c r="T118" i="4"/>
  <c r="E80" i="3"/>
  <c r="H80" i="3" s="1"/>
  <c r="C81" i="3" s="1"/>
  <c r="E76" i="4"/>
  <c r="H76" i="4" s="1"/>
  <c r="C77" i="4" s="1"/>
  <c r="F119" i="3"/>
  <c r="B120" i="3"/>
  <c r="K119" i="3"/>
  <c r="P118" i="3"/>
  <c r="S86" i="4" l="1"/>
  <c r="N87" i="4" s="1"/>
  <c r="R87" i="4" s="1"/>
  <c r="Q86" i="4"/>
  <c r="O87" i="4"/>
  <c r="P87" i="4" s="1"/>
  <c r="T119" i="4"/>
  <c r="D77" i="4"/>
  <c r="G77" i="4" s="1"/>
  <c r="P119" i="3"/>
  <c r="B121" i="4"/>
  <c r="M120" i="4"/>
  <c r="I120" i="4"/>
  <c r="K120" i="3"/>
  <c r="F120" i="3"/>
  <c r="B121" i="3"/>
  <c r="N80" i="3"/>
  <c r="Q80" i="3" s="1"/>
  <c r="L81" i="3" s="1"/>
  <c r="D81" i="3"/>
  <c r="G81" i="3" s="1"/>
  <c r="F120" i="4"/>
  <c r="S87" i="4" l="1"/>
  <c r="N88" i="4" s="1"/>
  <c r="E77" i="4"/>
  <c r="H77" i="4" s="1"/>
  <c r="C78" i="4" s="1"/>
  <c r="D78" i="4" s="1"/>
  <c r="G78" i="4" s="1"/>
  <c r="Q87" i="4"/>
  <c r="R88" i="4"/>
  <c r="O88" i="4"/>
  <c r="P88" i="4" s="1"/>
  <c r="S88" i="4" s="1"/>
  <c r="N89" i="4" s="1"/>
  <c r="F121" i="4"/>
  <c r="E81" i="3"/>
  <c r="H81" i="3" s="1"/>
  <c r="C82" i="3" s="1"/>
  <c r="M81" i="3"/>
  <c r="O81" i="3" s="1"/>
  <c r="M121" i="4"/>
  <c r="I121" i="4"/>
  <c r="B122" i="4"/>
  <c r="P120" i="3"/>
  <c r="T120" i="4"/>
  <c r="B122" i="3"/>
  <c r="K121" i="3"/>
  <c r="F121" i="3"/>
  <c r="Q88" i="4" l="1"/>
  <c r="R89" i="4"/>
  <c r="O89" i="4"/>
  <c r="P89" i="4" s="1"/>
  <c r="T121" i="4"/>
  <c r="N81" i="3"/>
  <c r="Q81" i="3" s="1"/>
  <c r="L82" i="3" s="1"/>
  <c r="E78" i="4"/>
  <c r="H78" i="4" s="1"/>
  <c r="C79" i="4" s="1"/>
  <c r="B123" i="3"/>
  <c r="K122" i="3"/>
  <c r="F122" i="3"/>
  <c r="D82" i="3"/>
  <c r="G82" i="3" s="1"/>
  <c r="B123" i="4"/>
  <c r="M122" i="4"/>
  <c r="I122" i="4"/>
  <c r="P121" i="3"/>
  <c r="F122" i="4"/>
  <c r="S89" i="4" l="1"/>
  <c r="N90" i="4" s="1"/>
  <c r="O90" i="4" s="1"/>
  <c r="P90" i="4" s="1"/>
  <c r="F123" i="4"/>
  <c r="Q89" i="4"/>
  <c r="E82" i="3"/>
  <c r="H82" i="3" s="1"/>
  <c r="C83" i="3" s="1"/>
  <c r="D79" i="4"/>
  <c r="G79" i="4" s="1"/>
  <c r="M123" i="4"/>
  <c r="I123" i="4"/>
  <c r="B124" i="4"/>
  <c r="P122" i="3"/>
  <c r="M82" i="3"/>
  <c r="O82" i="3" s="1"/>
  <c r="T122" i="4"/>
  <c r="B124" i="3"/>
  <c r="F123" i="3"/>
  <c r="K123" i="3"/>
  <c r="R90" i="4" l="1"/>
  <c r="E79" i="4"/>
  <c r="H79" i="4" s="1"/>
  <c r="C80" i="4" s="1"/>
  <c r="Q90" i="4"/>
  <c r="S90" i="4"/>
  <c r="N91" i="4" s="1"/>
  <c r="D83" i="3"/>
  <c r="G83" i="3" s="1"/>
  <c r="K124" i="3"/>
  <c r="F124" i="3"/>
  <c r="B125" i="3"/>
  <c r="D80" i="4"/>
  <c r="G80" i="4" s="1"/>
  <c r="F124" i="4"/>
  <c r="M124" i="4"/>
  <c r="I124" i="4"/>
  <c r="B125" i="4"/>
  <c r="P123" i="3"/>
  <c r="N82" i="3"/>
  <c r="Q82" i="3" s="1"/>
  <c r="L83" i="3" s="1"/>
  <c r="T123" i="4"/>
  <c r="E83" i="3" l="1"/>
  <c r="H83" i="3" s="1"/>
  <c r="C84" i="3" s="1"/>
  <c r="R91" i="4"/>
  <c r="O91" i="4"/>
  <c r="P91" i="4" s="1"/>
  <c r="K125" i="3"/>
  <c r="F125" i="3"/>
  <c r="B126" i="3"/>
  <c r="D84" i="3"/>
  <c r="G84" i="3" s="1"/>
  <c r="P124" i="3"/>
  <c r="T124" i="4"/>
  <c r="M83" i="3"/>
  <c r="O83" i="3" s="1"/>
  <c r="E80" i="4"/>
  <c r="H80" i="4" s="1"/>
  <c r="C81" i="4" s="1"/>
  <c r="B126" i="4"/>
  <c r="M125" i="4"/>
  <c r="I125" i="4"/>
  <c r="F125" i="4"/>
  <c r="Q91" i="4" l="1"/>
  <c r="S91" i="4"/>
  <c r="N92" i="4" s="1"/>
  <c r="N83" i="3"/>
  <c r="Q83" i="3" s="1"/>
  <c r="L84" i="3" s="1"/>
  <c r="E84" i="3"/>
  <c r="H84" i="3" s="1"/>
  <c r="C85" i="3" s="1"/>
  <c r="D81" i="4"/>
  <c r="G81" i="4" s="1"/>
  <c r="P125" i="3"/>
  <c r="M84" i="3"/>
  <c r="O84" i="3" s="1"/>
  <c r="B127" i="4"/>
  <c r="M126" i="4"/>
  <c r="I126" i="4"/>
  <c r="F126" i="4"/>
  <c r="K126" i="3"/>
  <c r="F126" i="3"/>
  <c r="B127" i="3"/>
  <c r="T125" i="4"/>
  <c r="F127" i="4" l="1"/>
  <c r="R92" i="4"/>
  <c r="O92" i="4"/>
  <c r="P92" i="4" s="1"/>
  <c r="D85" i="3"/>
  <c r="G85" i="3" s="1"/>
  <c r="N84" i="3"/>
  <c r="Q84" i="3" s="1"/>
  <c r="L85" i="3" s="1"/>
  <c r="M127" i="4"/>
  <c r="I127" i="4"/>
  <c r="B128" i="4"/>
  <c r="T126" i="4"/>
  <c r="B128" i="3"/>
  <c r="K127" i="3"/>
  <c r="F127" i="3"/>
  <c r="P126" i="3"/>
  <c r="E81" i="4"/>
  <c r="H81" i="4" s="1"/>
  <c r="C82" i="4" s="1"/>
  <c r="Q92" i="4" l="1"/>
  <c r="E85" i="3"/>
  <c r="H85" i="3" s="1"/>
  <c r="C86" i="3" s="1"/>
  <c r="D86" i="3" s="1"/>
  <c r="G86" i="3" s="1"/>
  <c r="S92" i="4"/>
  <c r="N93" i="4" s="1"/>
  <c r="T127" i="4"/>
  <c r="B129" i="4"/>
  <c r="M128" i="4"/>
  <c r="I128" i="4"/>
  <c r="M85" i="3"/>
  <c r="O85" i="3" s="1"/>
  <c r="F128" i="4"/>
  <c r="P127" i="3"/>
  <c r="B129" i="3"/>
  <c r="F128" i="3"/>
  <c r="K128" i="3"/>
  <c r="D82" i="4"/>
  <c r="G82" i="4" s="1"/>
  <c r="N85" i="3" l="1"/>
  <c r="Q85" i="3" s="1"/>
  <c r="L86" i="3" s="1"/>
  <c r="E86" i="3"/>
  <c r="H86" i="3" s="1"/>
  <c r="C87" i="3" s="1"/>
  <c r="D87" i="3" s="1"/>
  <c r="G87" i="3" s="1"/>
  <c r="O93" i="4"/>
  <c r="P93" i="4" s="1"/>
  <c r="R93" i="4"/>
  <c r="F129" i="3"/>
  <c r="B130" i="3"/>
  <c r="K129" i="3"/>
  <c r="B130" i="4"/>
  <c r="M129" i="4"/>
  <c r="I129" i="4"/>
  <c r="M86" i="3"/>
  <c r="O86" i="3" s="1"/>
  <c r="F129" i="4"/>
  <c r="E82" i="4"/>
  <c r="H82" i="4" s="1"/>
  <c r="C83" i="4" s="1"/>
  <c r="T128" i="4"/>
  <c r="P128" i="3"/>
  <c r="S93" i="4" l="1"/>
  <c r="N94" i="4" s="1"/>
  <c r="R94" i="4" s="1"/>
  <c r="Q93" i="4"/>
  <c r="E87" i="3"/>
  <c r="H87" i="3" s="1"/>
  <c r="C88" i="3" s="1"/>
  <c r="N86" i="3"/>
  <c r="Q86" i="3" s="1"/>
  <c r="L87" i="3" s="1"/>
  <c r="K130" i="3"/>
  <c r="B131" i="3"/>
  <c r="F130" i="3"/>
  <c r="T129" i="4"/>
  <c r="D83" i="4"/>
  <c r="G83" i="4" s="1"/>
  <c r="P129" i="3"/>
  <c r="F130" i="4"/>
  <c r="M130" i="4"/>
  <c r="I130" i="4"/>
  <c r="B131" i="4"/>
  <c r="O94" i="4" l="1"/>
  <c r="P94" i="4" s="1"/>
  <c r="S94" i="4"/>
  <c r="N95" i="4" s="1"/>
  <c r="R95" i="4" s="1"/>
  <c r="F131" i="4"/>
  <c r="Q94" i="4"/>
  <c r="T130" i="4"/>
  <c r="P130" i="3"/>
  <c r="D88" i="3"/>
  <c r="G88" i="3" s="1"/>
  <c r="B132" i="4"/>
  <c r="M131" i="4"/>
  <c r="I131" i="4"/>
  <c r="E83" i="4"/>
  <c r="H83" i="4" s="1"/>
  <c r="C84" i="4" s="1"/>
  <c r="M87" i="3"/>
  <c r="O87" i="3" s="1"/>
  <c r="B132" i="3"/>
  <c r="K131" i="3"/>
  <c r="F131" i="3"/>
  <c r="O95" i="4" l="1"/>
  <c r="P95" i="4" s="1"/>
  <c r="S95" i="4"/>
  <c r="N96" i="4" s="1"/>
  <c r="R96" i="4" s="1"/>
  <c r="Q96" i="4" s="1"/>
  <c r="O96" i="4"/>
  <c r="N87" i="3"/>
  <c r="Q87" i="3" s="1"/>
  <c r="L88" i="3" s="1"/>
  <c r="Q95" i="4"/>
  <c r="M132" i="4"/>
  <c r="I132" i="4"/>
  <c r="B133" i="4"/>
  <c r="K132" i="3"/>
  <c r="F132" i="3"/>
  <c r="B133" i="3"/>
  <c r="E88" i="3"/>
  <c r="H88" i="3" s="1"/>
  <c r="C89" i="3" s="1"/>
  <c r="P131" i="3"/>
  <c r="D84" i="4"/>
  <c r="G84" i="4" s="1"/>
  <c r="F132" i="4"/>
  <c r="T131" i="4"/>
  <c r="E84" i="4" l="1"/>
  <c r="H84" i="4" s="1"/>
  <c r="C85" i="4" s="1"/>
  <c r="P96" i="4"/>
  <c r="S96" i="4" s="1"/>
  <c r="N97" i="4" s="1"/>
  <c r="M88" i="3"/>
  <c r="O88" i="3" s="1"/>
  <c r="M133" i="4"/>
  <c r="I133" i="4"/>
  <c r="B134" i="4"/>
  <c r="F133" i="4"/>
  <c r="T132" i="4"/>
  <c r="B134" i="3"/>
  <c r="K133" i="3"/>
  <c r="F133" i="3"/>
  <c r="D89" i="3"/>
  <c r="G89" i="3" s="1"/>
  <c r="D85" i="4"/>
  <c r="G85" i="4" s="1"/>
  <c r="P132" i="3"/>
  <c r="N88" i="3" l="1"/>
  <c r="Q88" i="3" s="1"/>
  <c r="L89" i="3" s="1"/>
  <c r="M89" i="3" s="1"/>
  <c r="O89" i="3" s="1"/>
  <c r="R97" i="4"/>
  <c r="O97" i="4"/>
  <c r="P97" i="4" s="1"/>
  <c r="K134" i="3"/>
  <c r="F134" i="3"/>
  <c r="B135" i="3"/>
  <c r="E85" i="4"/>
  <c r="H85" i="4" s="1"/>
  <c r="C86" i="4" s="1"/>
  <c r="F134" i="4"/>
  <c r="B135" i="4"/>
  <c r="M134" i="4"/>
  <c r="I134" i="4"/>
  <c r="T133" i="4"/>
  <c r="E89" i="3"/>
  <c r="H89" i="3" s="1"/>
  <c r="C90" i="3" s="1"/>
  <c r="P133" i="3"/>
  <c r="N89" i="3" l="1"/>
  <c r="Q89" i="3" s="1"/>
  <c r="L90" i="3" s="1"/>
  <c r="Q97" i="4"/>
  <c r="S97" i="4"/>
  <c r="N98" i="4" s="1"/>
  <c r="F135" i="4"/>
  <c r="M90" i="3"/>
  <c r="O90" i="3" s="1"/>
  <c r="P134" i="3"/>
  <c r="B136" i="4"/>
  <c r="M135" i="4"/>
  <c r="I135" i="4"/>
  <c r="K135" i="3"/>
  <c r="F135" i="3"/>
  <c r="B136" i="3"/>
  <c r="T134" i="4"/>
  <c r="D90" i="3"/>
  <c r="G90" i="3" s="1"/>
  <c r="E90" i="3"/>
  <c r="H90" i="3" s="1"/>
  <c r="C91" i="3" s="1"/>
  <c r="D86" i="4"/>
  <c r="G86" i="4" s="1"/>
  <c r="F136" i="4" l="1"/>
  <c r="N90" i="3"/>
  <c r="Q90" i="3" s="1"/>
  <c r="L91" i="3" s="1"/>
  <c r="R98" i="4"/>
  <c r="O98" i="4"/>
  <c r="P98" i="4" s="1"/>
  <c r="M91" i="3"/>
  <c r="O91" i="3" s="1"/>
  <c r="D91" i="3"/>
  <c r="G91" i="3" s="1"/>
  <c r="M136" i="4"/>
  <c r="I136" i="4"/>
  <c r="B137" i="4"/>
  <c r="P135" i="3"/>
  <c r="E86" i="4"/>
  <c r="H86" i="4" s="1"/>
  <c r="C87" i="4" s="1"/>
  <c r="K136" i="3"/>
  <c r="B137" i="3"/>
  <c r="F136" i="3"/>
  <c r="T135" i="4"/>
  <c r="N91" i="3" l="1"/>
  <c r="Q91" i="3" s="1"/>
  <c r="L92" i="3" s="1"/>
  <c r="Q98" i="4"/>
  <c r="F137" i="4"/>
  <c r="S98" i="4"/>
  <c r="N99" i="4" s="1"/>
  <c r="D87" i="4"/>
  <c r="G87" i="4" s="1"/>
  <c r="T136" i="4"/>
  <c r="E91" i="3"/>
  <c r="H91" i="3" s="1"/>
  <c r="C92" i="3" s="1"/>
  <c r="B138" i="4"/>
  <c r="M137" i="4"/>
  <c r="I137" i="4"/>
  <c r="M92" i="3"/>
  <c r="O92" i="3" s="1"/>
  <c r="F137" i="3"/>
  <c r="K137" i="3"/>
  <c r="B138" i="3"/>
  <c r="P136" i="3"/>
  <c r="F138" i="4" l="1"/>
  <c r="R99" i="4"/>
  <c r="O99" i="4"/>
  <c r="P99" i="4" s="1"/>
  <c r="T137" i="4"/>
  <c r="K138" i="3"/>
  <c r="F138" i="3"/>
  <c r="B139" i="3"/>
  <c r="B139" i="4"/>
  <c r="M138" i="4"/>
  <c r="I138" i="4"/>
  <c r="D92" i="3"/>
  <c r="G92" i="3" s="1"/>
  <c r="N92" i="3"/>
  <c r="Q92" i="3" s="1"/>
  <c r="L93" i="3" s="1"/>
  <c r="P137" i="3"/>
  <c r="E87" i="4"/>
  <c r="H87" i="4" s="1"/>
  <c r="C88" i="4" s="1"/>
  <c r="S99" i="4" l="1"/>
  <c r="N100" i="4" s="1"/>
  <c r="O100" i="4" s="1"/>
  <c r="P100" i="4" s="1"/>
  <c r="S100" i="4" s="1"/>
  <c r="N101" i="4" s="1"/>
  <c r="F139" i="4"/>
  <c r="R100" i="4"/>
  <c r="E92" i="3"/>
  <c r="H92" i="3" s="1"/>
  <c r="C93" i="3" s="1"/>
  <c r="D93" i="3" s="1"/>
  <c r="G93" i="3" s="1"/>
  <c r="Q99" i="4"/>
  <c r="M93" i="3"/>
  <c r="O93" i="3" s="1"/>
  <c r="D88" i="4"/>
  <c r="G88" i="4" s="1"/>
  <c r="T138" i="4"/>
  <c r="B140" i="3"/>
  <c r="K139" i="3"/>
  <c r="F139" i="3"/>
  <c r="M139" i="4"/>
  <c r="I139" i="4"/>
  <c r="B140" i="4"/>
  <c r="P138" i="3"/>
  <c r="Q100" i="4" l="1"/>
  <c r="R101" i="4"/>
  <c r="O101" i="4"/>
  <c r="P101" i="4" s="1"/>
  <c r="S101" i="4" s="1"/>
  <c r="N102" i="4" s="1"/>
  <c r="E88" i="4"/>
  <c r="H88" i="4" s="1"/>
  <c r="C89" i="4" s="1"/>
  <c r="B141" i="3"/>
  <c r="K140" i="3"/>
  <c r="F140" i="3"/>
  <c r="I140" i="4"/>
  <c r="M140" i="4"/>
  <c r="B141" i="4"/>
  <c r="N93" i="3"/>
  <c r="Q93" i="3" s="1"/>
  <c r="L94" i="3" s="1"/>
  <c r="F140" i="4"/>
  <c r="T139" i="4"/>
  <c r="P139" i="3"/>
  <c r="E93" i="3"/>
  <c r="H93" i="3" s="1"/>
  <c r="C94" i="3" s="1"/>
  <c r="Q101" i="4" l="1"/>
  <c r="O102" i="4"/>
  <c r="P102" i="4" s="1"/>
  <c r="R102" i="4"/>
  <c r="Q102" i="4" s="1"/>
  <c r="P140" i="3"/>
  <c r="I141" i="4"/>
  <c r="B142" i="4"/>
  <c r="M141" i="4"/>
  <c r="F141" i="3"/>
  <c r="K141" i="3"/>
  <c r="B142" i="3"/>
  <c r="D89" i="4"/>
  <c r="G89" i="4" s="1"/>
  <c r="E89" i="4"/>
  <c r="H89" i="4" s="1"/>
  <c r="C90" i="4" s="1"/>
  <c r="T140" i="4"/>
  <c r="F141" i="4"/>
  <c r="M94" i="3"/>
  <c r="O94" i="3" s="1"/>
  <c r="D94" i="3"/>
  <c r="G94" i="3" s="1"/>
  <c r="N94" i="3" l="1"/>
  <c r="Q94" i="3" s="1"/>
  <c r="L95" i="3" s="1"/>
  <c r="F142" i="4"/>
  <c r="S102" i="4"/>
  <c r="N103" i="4" s="1"/>
  <c r="I142" i="4"/>
  <c r="M142" i="4"/>
  <c r="B143" i="4"/>
  <c r="P141" i="3"/>
  <c r="D90" i="4"/>
  <c r="G90" i="4" s="1"/>
  <c r="E90" i="4"/>
  <c r="H90" i="4" s="1"/>
  <c r="C91" i="4" s="1"/>
  <c r="T141" i="4"/>
  <c r="E94" i="3"/>
  <c r="H94" i="3" s="1"/>
  <c r="C95" i="3" s="1"/>
  <c r="M95" i="3"/>
  <c r="O95" i="3" s="1"/>
  <c r="K142" i="3"/>
  <c r="B143" i="3"/>
  <c r="F142" i="3"/>
  <c r="O103" i="4" l="1"/>
  <c r="P103" i="4" s="1"/>
  <c r="R103" i="4"/>
  <c r="P142" i="3"/>
  <c r="F143" i="4"/>
  <c r="D91" i="4"/>
  <c r="G91" i="4" s="1"/>
  <c r="N95" i="3"/>
  <c r="Q95" i="3" s="1"/>
  <c r="L96" i="3" s="1"/>
  <c r="M143" i="4"/>
  <c r="I143" i="4"/>
  <c r="B144" i="4"/>
  <c r="T142" i="4"/>
  <c r="K143" i="3"/>
  <c r="F143" i="3"/>
  <c r="B144" i="3"/>
  <c r="D95" i="3"/>
  <c r="G95" i="3" s="1"/>
  <c r="Q103" i="4" l="1"/>
  <c r="E91" i="4"/>
  <c r="H91" i="4" s="1"/>
  <c r="C92" i="4" s="1"/>
  <c r="E95" i="3"/>
  <c r="H95" i="3" s="1"/>
  <c r="C96" i="3" s="1"/>
  <c r="D96" i="3" s="1"/>
  <c r="G96" i="3" s="1"/>
  <c r="S103" i="4"/>
  <c r="N104" i="4" s="1"/>
  <c r="D92" i="4"/>
  <c r="G92" i="4" s="1"/>
  <c r="I144" i="4"/>
  <c r="B145" i="4"/>
  <c r="M144" i="4"/>
  <c r="M96" i="3"/>
  <c r="O96" i="3" s="1"/>
  <c r="P143" i="3"/>
  <c r="K144" i="3"/>
  <c r="F144" i="3"/>
  <c r="B145" i="3"/>
  <c r="F144" i="4"/>
  <c r="T143" i="4"/>
  <c r="E96" i="3" l="1"/>
  <c r="H96" i="3" s="1"/>
  <c r="C97" i="3" s="1"/>
  <c r="R104" i="4"/>
  <c r="O104" i="4"/>
  <c r="P104" i="4" s="1"/>
  <c r="S104" i="4" s="1"/>
  <c r="N105" i="4" s="1"/>
  <c r="N96" i="3"/>
  <c r="Q96" i="3" s="1"/>
  <c r="L97" i="3" s="1"/>
  <c r="M97" i="3" s="1"/>
  <c r="F145" i="4"/>
  <c r="E92" i="4"/>
  <c r="H92" i="4" s="1"/>
  <c r="C93" i="4" s="1"/>
  <c r="D97" i="3"/>
  <c r="G97" i="3" s="1"/>
  <c r="T144" i="4"/>
  <c r="I145" i="4"/>
  <c r="B146" i="4"/>
  <c r="M145" i="4"/>
  <c r="B146" i="3"/>
  <c r="K145" i="3"/>
  <c r="F145" i="3"/>
  <c r="P144" i="3"/>
  <c r="O97" i="3" l="1"/>
  <c r="N97" i="3"/>
  <c r="Q97" i="3" s="1"/>
  <c r="L98" i="3" s="1"/>
  <c r="M98" i="3" s="1"/>
  <c r="O98" i="3" s="1"/>
  <c r="Q104" i="4"/>
  <c r="R105" i="4"/>
  <c r="O105" i="4"/>
  <c r="P105" i="4" s="1"/>
  <c r="S105" i="4" s="1"/>
  <c r="N106" i="4" s="1"/>
  <c r="M146" i="4"/>
  <c r="I146" i="4"/>
  <c r="B147" i="4"/>
  <c r="T145" i="4"/>
  <c r="P145" i="3"/>
  <c r="E97" i="3"/>
  <c r="H97" i="3" s="1"/>
  <c r="C98" i="3" s="1"/>
  <c r="F146" i="4"/>
  <c r="D93" i="4"/>
  <c r="G93" i="4" s="1"/>
  <c r="K146" i="3"/>
  <c r="F146" i="3"/>
  <c r="B147" i="3"/>
  <c r="O106" i="4" l="1"/>
  <c r="P106" i="4" s="1"/>
  <c r="R106" i="4"/>
  <c r="E93" i="4"/>
  <c r="H93" i="4" s="1"/>
  <c r="C94" i="4" s="1"/>
  <c r="D94" i="4" s="1"/>
  <c r="G94" i="4" s="1"/>
  <c r="Q105" i="4"/>
  <c r="F147" i="4"/>
  <c r="B148" i="3"/>
  <c r="K147" i="3"/>
  <c r="F147" i="3"/>
  <c r="P146" i="3"/>
  <c r="I147" i="4"/>
  <c r="B148" i="4"/>
  <c r="M147" i="4"/>
  <c r="N98" i="3"/>
  <c r="Q98" i="3" s="1"/>
  <c r="L99" i="3" s="1"/>
  <c r="T146" i="4"/>
  <c r="D98" i="3"/>
  <c r="G98" i="3" s="1"/>
  <c r="E98" i="3" l="1"/>
  <c r="H98" i="3" s="1"/>
  <c r="C99" i="3" s="1"/>
  <c r="Q106" i="4"/>
  <c r="E94" i="4"/>
  <c r="F148" i="4"/>
  <c r="S106" i="4"/>
  <c r="N107" i="4" s="1"/>
  <c r="M99" i="3"/>
  <c r="O99" i="3" s="1"/>
  <c r="K148" i="3"/>
  <c r="F148" i="3"/>
  <c r="B149" i="3"/>
  <c r="D99" i="3"/>
  <c r="G99" i="3" s="1"/>
  <c r="P147" i="3"/>
  <c r="H94" i="4"/>
  <c r="C95" i="4" s="1"/>
  <c r="T147" i="4"/>
  <c r="I148" i="4"/>
  <c r="M148" i="4"/>
  <c r="B149" i="4"/>
  <c r="N99" i="3" l="1"/>
  <c r="Q99" i="3" s="1"/>
  <c r="L100" i="3" s="1"/>
  <c r="R107" i="4"/>
  <c r="O107" i="4"/>
  <c r="P107" i="4" s="1"/>
  <c r="S107" i="4" s="1"/>
  <c r="N108" i="4" s="1"/>
  <c r="F149" i="4"/>
  <c r="K149" i="3"/>
  <c r="F149" i="3"/>
  <c r="B150" i="3"/>
  <c r="M149" i="4"/>
  <c r="I149" i="4"/>
  <c r="B150" i="4"/>
  <c r="T148" i="4"/>
  <c r="D95" i="4"/>
  <c r="G95" i="4" s="1"/>
  <c r="P148" i="3"/>
  <c r="M100" i="3"/>
  <c r="O100" i="3" s="1"/>
  <c r="E99" i="3"/>
  <c r="H99" i="3" s="1"/>
  <c r="C100" i="3" s="1"/>
  <c r="N100" i="3" l="1"/>
  <c r="Q100" i="3" s="1"/>
  <c r="L101" i="3" s="1"/>
  <c r="Q107" i="4"/>
  <c r="R108" i="4"/>
  <c r="O108" i="4"/>
  <c r="P108" i="4" s="1"/>
  <c r="I150" i="4"/>
  <c r="B151" i="4"/>
  <c r="M150" i="4"/>
  <c r="K150" i="3"/>
  <c r="F150" i="3"/>
  <c r="B151" i="3"/>
  <c r="F150" i="4"/>
  <c r="P149" i="3"/>
  <c r="M101" i="3"/>
  <c r="O101" i="3" s="1"/>
  <c r="T149" i="4"/>
  <c r="E95" i="4"/>
  <c r="H95" i="4" s="1"/>
  <c r="C96" i="4" s="1"/>
  <c r="D100" i="3"/>
  <c r="G100" i="3" s="1"/>
  <c r="S108" i="4" l="1"/>
  <c r="N109" i="4" s="1"/>
  <c r="O109" i="4" s="1"/>
  <c r="P109" i="4" s="1"/>
  <c r="R109" i="4"/>
  <c r="E100" i="3"/>
  <c r="H100" i="3" s="1"/>
  <c r="C101" i="3" s="1"/>
  <c r="D101" i="3" s="1"/>
  <c r="G101" i="3" s="1"/>
  <c r="Q108" i="4"/>
  <c r="T150" i="4"/>
  <c r="B152" i="3"/>
  <c r="K151" i="3"/>
  <c r="F151" i="3"/>
  <c r="D96" i="4"/>
  <c r="G96" i="4" s="1"/>
  <c r="P150" i="3"/>
  <c r="I151" i="4"/>
  <c r="M151" i="4"/>
  <c r="B152" i="4"/>
  <c r="F151" i="4"/>
  <c r="N101" i="3"/>
  <c r="Q101" i="3" s="1"/>
  <c r="L102" i="3" s="1"/>
  <c r="Q109" i="4" l="1"/>
  <c r="S109" i="4"/>
  <c r="N110" i="4" s="1"/>
  <c r="E96" i="4"/>
  <c r="H96" i="4" s="1"/>
  <c r="C97" i="4" s="1"/>
  <c r="T151" i="4"/>
  <c r="B153" i="3"/>
  <c r="K152" i="3"/>
  <c r="F152" i="3"/>
  <c r="M152" i="4"/>
  <c r="I152" i="4"/>
  <c r="B153" i="4"/>
  <c r="F152" i="4"/>
  <c r="E101" i="3"/>
  <c r="H101" i="3" s="1"/>
  <c r="C102" i="3" s="1"/>
  <c r="P151" i="3"/>
  <c r="M102" i="3"/>
  <c r="O102" i="3" s="1"/>
  <c r="N102" i="3" l="1"/>
  <c r="Q102" i="3" s="1"/>
  <c r="L103" i="3" s="1"/>
  <c r="R110" i="4"/>
  <c r="O110" i="4"/>
  <c r="P110" i="4" s="1"/>
  <c r="S110" i="4" s="1"/>
  <c r="N111" i="4" s="1"/>
  <c r="F153" i="4"/>
  <c r="M103" i="3"/>
  <c r="O103" i="3" s="1"/>
  <c r="D97" i="4"/>
  <c r="G97" i="4" s="1"/>
  <c r="D102" i="3"/>
  <c r="G102" i="3" s="1"/>
  <c r="T152" i="4"/>
  <c r="F153" i="3"/>
  <c r="K153" i="3"/>
  <c r="B154" i="3"/>
  <c r="I153" i="4"/>
  <c r="B154" i="4"/>
  <c r="M153" i="4"/>
  <c r="P152" i="3"/>
  <c r="O111" i="4" l="1"/>
  <c r="P111" i="4" s="1"/>
  <c r="R111" i="4"/>
  <c r="Q111" i="4" s="1"/>
  <c r="Q110" i="4"/>
  <c r="E102" i="3"/>
  <c r="H102" i="3" s="1"/>
  <c r="C103" i="3" s="1"/>
  <c r="N103" i="3"/>
  <c r="Q103" i="3" s="1"/>
  <c r="L104" i="3" s="1"/>
  <c r="P153" i="3"/>
  <c r="E97" i="4"/>
  <c r="H97" i="4" s="1"/>
  <c r="C98" i="4" s="1"/>
  <c r="T153" i="4"/>
  <c r="I154" i="4"/>
  <c r="B155" i="4"/>
  <c r="M154" i="4"/>
  <c r="F154" i="4"/>
  <c r="K154" i="3"/>
  <c r="B155" i="3"/>
  <c r="F154" i="3"/>
  <c r="F155" i="4" l="1"/>
  <c r="S111" i="4"/>
  <c r="N112" i="4" s="1"/>
  <c r="P154" i="3"/>
  <c r="K155" i="3"/>
  <c r="F155" i="3"/>
  <c r="B156" i="3"/>
  <c r="M104" i="3"/>
  <c r="O104" i="3" s="1"/>
  <c r="T154" i="4"/>
  <c r="M155" i="4"/>
  <c r="I155" i="4"/>
  <c r="B156" i="4"/>
  <c r="D98" i="4"/>
  <c r="G98" i="4" s="1"/>
  <c r="D103" i="3"/>
  <c r="G103" i="3" s="1"/>
  <c r="N104" i="3" l="1"/>
  <c r="Q104" i="3" s="1"/>
  <c r="L105" i="3" s="1"/>
  <c r="M105" i="3" s="1"/>
  <c r="O105" i="3" s="1"/>
  <c r="R112" i="4"/>
  <c r="O112" i="4"/>
  <c r="P112" i="4" s="1"/>
  <c r="P155" i="3"/>
  <c r="I156" i="4"/>
  <c r="B157" i="4"/>
  <c r="M156" i="4"/>
  <c r="F156" i="4"/>
  <c r="T155" i="4"/>
  <c r="E98" i="4"/>
  <c r="H98" i="4" s="1"/>
  <c r="C99" i="4" s="1"/>
  <c r="K156" i="3"/>
  <c r="F156" i="3"/>
  <c r="B157" i="3"/>
  <c r="E103" i="3"/>
  <c r="H103" i="3" s="1"/>
  <c r="C104" i="3" s="1"/>
  <c r="Q112" i="4" l="1"/>
  <c r="S112" i="4"/>
  <c r="N113" i="4" s="1"/>
  <c r="O113" i="4" s="1"/>
  <c r="F157" i="4"/>
  <c r="D104" i="3"/>
  <c r="G104" i="3" s="1"/>
  <c r="E104" i="3"/>
  <c r="H104" i="3" s="1"/>
  <c r="C105" i="3" s="1"/>
  <c r="B158" i="3"/>
  <c r="K157" i="3"/>
  <c r="F157" i="3"/>
  <c r="T156" i="4"/>
  <c r="P156" i="3"/>
  <c r="D99" i="4"/>
  <c r="G99" i="4" s="1"/>
  <c r="N105" i="3"/>
  <c r="Q105" i="3" s="1"/>
  <c r="L106" i="3" s="1"/>
  <c r="I157" i="4"/>
  <c r="M157" i="4"/>
  <c r="B158" i="4"/>
  <c r="P113" i="4" l="1"/>
  <c r="R113" i="4"/>
  <c r="Q113" i="4"/>
  <c r="F158" i="4"/>
  <c r="D105" i="3"/>
  <c r="G105" i="3" s="1"/>
  <c r="M158" i="4"/>
  <c r="I158" i="4"/>
  <c r="B159" i="4"/>
  <c r="T157" i="4"/>
  <c r="M106" i="3"/>
  <c r="O106" i="3" s="1"/>
  <c r="P157" i="3"/>
  <c r="K158" i="3"/>
  <c r="F158" i="3"/>
  <c r="B159" i="3"/>
  <c r="E99" i="4"/>
  <c r="H99" i="4" s="1"/>
  <c r="C100" i="4" s="1"/>
  <c r="S113" i="4" l="1"/>
  <c r="N114" i="4" s="1"/>
  <c r="N106" i="3"/>
  <c r="Q106" i="3" s="1"/>
  <c r="L107" i="3" s="1"/>
  <c r="M107" i="3" s="1"/>
  <c r="O107" i="3" s="1"/>
  <c r="F159" i="4"/>
  <c r="P158" i="3"/>
  <c r="T158" i="4"/>
  <c r="E105" i="3"/>
  <c r="H105" i="3" s="1"/>
  <c r="C106" i="3" s="1"/>
  <c r="D100" i="4"/>
  <c r="G100" i="4" s="1"/>
  <c r="B160" i="3"/>
  <c r="K159" i="3"/>
  <c r="F159" i="3"/>
  <c r="I159" i="4"/>
  <c r="B160" i="4"/>
  <c r="M159" i="4"/>
  <c r="O114" i="4" l="1"/>
  <c r="P114" i="4" s="1"/>
  <c r="S114" i="4" s="1"/>
  <c r="N115" i="4" s="1"/>
  <c r="R114" i="4"/>
  <c r="N107" i="3"/>
  <c r="Q107" i="3" s="1"/>
  <c r="L108" i="3" s="1"/>
  <c r="M108" i="3" s="1"/>
  <c r="O108" i="3" s="1"/>
  <c r="T159" i="4"/>
  <c r="E100" i="4"/>
  <c r="H100" i="4" s="1"/>
  <c r="C101" i="4" s="1"/>
  <c r="F160" i="4"/>
  <c r="K160" i="3"/>
  <c r="F160" i="3"/>
  <c r="B161" i="3"/>
  <c r="I160" i="4"/>
  <c r="M160" i="4"/>
  <c r="B161" i="4"/>
  <c r="D106" i="3"/>
  <c r="G106" i="3" s="1"/>
  <c r="P159" i="3"/>
  <c r="R115" i="4" l="1"/>
  <c r="Q115" i="4" s="1"/>
  <c r="O115" i="4"/>
  <c r="P115" i="4" s="1"/>
  <c r="Q114" i="4"/>
  <c r="K161" i="3"/>
  <c r="F161" i="3"/>
  <c r="B162" i="3"/>
  <c r="M161" i="4"/>
  <c r="I161" i="4"/>
  <c r="B162" i="4"/>
  <c r="E106" i="3"/>
  <c r="H106" i="3" s="1"/>
  <c r="C107" i="3" s="1"/>
  <c r="T160" i="4"/>
  <c r="N108" i="3"/>
  <c r="Q108" i="3" s="1"/>
  <c r="L109" i="3" s="1"/>
  <c r="D101" i="4"/>
  <c r="G101" i="4" s="1"/>
  <c r="P160" i="3"/>
  <c r="F161" i="4"/>
  <c r="S115" i="4" l="1"/>
  <c r="N116" i="4" s="1"/>
  <c r="E101" i="4"/>
  <c r="H101" i="4" s="1"/>
  <c r="C102" i="4" s="1"/>
  <c r="K162" i="3"/>
  <c r="F162" i="3"/>
  <c r="B163" i="3"/>
  <c r="T161" i="4"/>
  <c r="D102" i="4"/>
  <c r="G102" i="4" s="1"/>
  <c r="P161" i="3"/>
  <c r="D107" i="3"/>
  <c r="G107" i="3" s="1"/>
  <c r="M109" i="3"/>
  <c r="O109" i="3" s="1"/>
  <c r="I162" i="4"/>
  <c r="B163" i="4"/>
  <c r="M162" i="4"/>
  <c r="F162" i="4"/>
  <c r="O116" i="4" l="1"/>
  <c r="P116" i="4" s="1"/>
  <c r="S116" i="4" s="1"/>
  <c r="N117" i="4" s="1"/>
  <c r="R116" i="4"/>
  <c r="Q116" i="4" s="1"/>
  <c r="I163" i="4"/>
  <c r="B164" i="4"/>
  <c r="M163" i="4"/>
  <c r="F163" i="4"/>
  <c r="E107" i="3"/>
  <c r="H107" i="3" s="1"/>
  <c r="C108" i="3" s="1"/>
  <c r="B164" i="3"/>
  <c r="K163" i="3"/>
  <c r="F163" i="3"/>
  <c r="E102" i="4"/>
  <c r="H102" i="4" s="1"/>
  <c r="C103" i="4" s="1"/>
  <c r="N109" i="3"/>
  <c r="Q109" i="3" s="1"/>
  <c r="L110" i="3" s="1"/>
  <c r="P162" i="3"/>
  <c r="T162" i="4"/>
  <c r="O117" i="4" l="1"/>
  <c r="P117" i="4" s="1"/>
  <c r="R117" i="4"/>
  <c r="Q117" i="4" s="1"/>
  <c r="F164" i="4"/>
  <c r="B165" i="3"/>
  <c r="K164" i="3"/>
  <c r="F164" i="3"/>
  <c r="T163" i="4"/>
  <c r="D108" i="3"/>
  <c r="G108" i="3" s="1"/>
  <c r="D103" i="4"/>
  <c r="G103" i="4" s="1"/>
  <c r="P163" i="3"/>
  <c r="M164" i="4"/>
  <c r="I164" i="4"/>
  <c r="B165" i="4"/>
  <c r="M110" i="3"/>
  <c r="O110" i="3" s="1"/>
  <c r="S117" i="4" l="1"/>
  <c r="N118" i="4" s="1"/>
  <c r="E108" i="3"/>
  <c r="H108" i="3" s="1"/>
  <c r="C109" i="3" s="1"/>
  <c r="E103" i="4"/>
  <c r="H103" i="4" s="1"/>
  <c r="C104" i="4" s="1"/>
  <c r="D109" i="3"/>
  <c r="G109" i="3" s="1"/>
  <c r="I165" i="4"/>
  <c r="B166" i="4"/>
  <c r="M165" i="4"/>
  <c r="P164" i="3"/>
  <c r="D104" i="4"/>
  <c r="G104" i="4" s="1"/>
  <c r="T164" i="4"/>
  <c r="F165" i="4"/>
  <c r="F165" i="3"/>
  <c r="K165" i="3"/>
  <c r="B166" i="3"/>
  <c r="N110" i="3"/>
  <c r="Q110" i="3" s="1"/>
  <c r="L111" i="3" s="1"/>
  <c r="R118" i="4" l="1"/>
  <c r="Q118" i="4" s="1"/>
  <c r="O118" i="4"/>
  <c r="P118" i="4" s="1"/>
  <c r="F166" i="4"/>
  <c r="E109" i="3"/>
  <c r="H109" i="3" s="1"/>
  <c r="C110" i="3" s="1"/>
  <c r="E104" i="4"/>
  <c r="H104" i="4" s="1"/>
  <c r="C105" i="4" s="1"/>
  <c r="M111" i="3"/>
  <c r="O111" i="3" s="1"/>
  <c r="I166" i="4"/>
  <c r="M166" i="4"/>
  <c r="B167" i="4"/>
  <c r="K166" i="3"/>
  <c r="B167" i="3"/>
  <c r="F166" i="3"/>
  <c r="T165" i="4"/>
  <c r="P165" i="3"/>
  <c r="S118" i="4" l="1"/>
  <c r="N119" i="4" s="1"/>
  <c r="F167" i="4"/>
  <c r="D110" i="3"/>
  <c r="G110" i="3" s="1"/>
  <c r="P166" i="3"/>
  <c r="N111" i="3"/>
  <c r="Q111" i="3" s="1"/>
  <c r="L112" i="3" s="1"/>
  <c r="T166" i="4"/>
  <c r="D105" i="4"/>
  <c r="G105" i="4" s="1"/>
  <c r="K167" i="3"/>
  <c r="F167" i="3"/>
  <c r="B168" i="3"/>
  <c r="M167" i="4"/>
  <c r="I167" i="4"/>
  <c r="B168" i="4"/>
  <c r="O119" i="4" l="1"/>
  <c r="P119" i="4" s="1"/>
  <c r="R119" i="4"/>
  <c r="Q119" i="4" s="1"/>
  <c r="E110" i="3"/>
  <c r="H110" i="3" s="1"/>
  <c r="C111" i="3" s="1"/>
  <c r="D111" i="3" s="1"/>
  <c r="G111" i="3" s="1"/>
  <c r="E105" i="4"/>
  <c r="H105" i="4" s="1"/>
  <c r="C106" i="4" s="1"/>
  <c r="F168" i="4"/>
  <c r="D106" i="4"/>
  <c r="G106" i="4" s="1"/>
  <c r="K168" i="3"/>
  <c r="F168" i="3"/>
  <c r="B169" i="3"/>
  <c r="M112" i="3"/>
  <c r="O112" i="3" s="1"/>
  <c r="P167" i="3"/>
  <c r="T167" i="4"/>
  <c r="I168" i="4"/>
  <c r="B169" i="4"/>
  <c r="M168" i="4"/>
  <c r="S119" i="4" l="1"/>
  <c r="N120" i="4" s="1"/>
  <c r="E111" i="3"/>
  <c r="H111" i="3" s="1"/>
  <c r="C112" i="3" s="1"/>
  <c r="E106" i="4"/>
  <c r="H106" i="4" s="1"/>
  <c r="C107" i="4" s="1"/>
  <c r="N112" i="3"/>
  <c r="Q112" i="3" s="1"/>
  <c r="L113" i="3" s="1"/>
  <c r="M113" i="3" s="1"/>
  <c r="O113" i="3" s="1"/>
  <c r="T168" i="4"/>
  <c r="P168" i="3"/>
  <c r="D112" i="3"/>
  <c r="G112" i="3" s="1"/>
  <c r="D107" i="4"/>
  <c r="G107" i="4" s="1"/>
  <c r="I169" i="4"/>
  <c r="M169" i="4"/>
  <c r="B170" i="4"/>
  <c r="F169" i="4"/>
  <c r="B170" i="3"/>
  <c r="K169" i="3"/>
  <c r="F169" i="3"/>
  <c r="O120" i="4" l="1"/>
  <c r="P120" i="4" s="1"/>
  <c r="S120" i="4" s="1"/>
  <c r="N121" i="4" s="1"/>
  <c r="R120" i="4"/>
  <c r="N113" i="3"/>
  <c r="Q113" i="3" s="1"/>
  <c r="L114" i="3" s="1"/>
  <c r="M114" i="3" s="1"/>
  <c r="O114" i="3" s="1"/>
  <c r="T169" i="4"/>
  <c r="E112" i="3"/>
  <c r="H112" i="3" s="1"/>
  <c r="C113" i="3" s="1"/>
  <c r="P169" i="3"/>
  <c r="K170" i="3"/>
  <c r="F170" i="3"/>
  <c r="B171" i="3"/>
  <c r="F170" i="4"/>
  <c r="E107" i="4"/>
  <c r="H107" i="4" s="1"/>
  <c r="C108" i="4" s="1"/>
  <c r="M170" i="4"/>
  <c r="I170" i="4"/>
  <c r="B171" i="4"/>
  <c r="O121" i="4" l="1"/>
  <c r="P121" i="4" s="1"/>
  <c r="R121" i="4"/>
  <c r="Q121" i="4" s="1"/>
  <c r="Q120" i="4"/>
  <c r="F171" i="4"/>
  <c r="P170" i="3"/>
  <c r="D108" i="4"/>
  <c r="G108" i="4" s="1"/>
  <c r="D113" i="3"/>
  <c r="G113" i="3" s="1"/>
  <c r="B172" i="3"/>
  <c r="K171" i="3"/>
  <c r="F171" i="3"/>
  <c r="T170" i="4"/>
  <c r="I171" i="4"/>
  <c r="B172" i="4"/>
  <c r="M171" i="4"/>
  <c r="N114" i="3"/>
  <c r="Q114" i="3" s="1"/>
  <c r="L115" i="3" s="1"/>
  <c r="S121" i="4" l="1"/>
  <c r="N122" i="4" s="1"/>
  <c r="E108" i="4"/>
  <c r="H108" i="4" s="1"/>
  <c r="C109" i="4" s="1"/>
  <c r="F172" i="4"/>
  <c r="E113" i="3"/>
  <c r="H113" i="3" s="1"/>
  <c r="C114" i="3" s="1"/>
  <c r="D114" i="3" s="1"/>
  <c r="G114" i="3" s="1"/>
  <c r="T171" i="4"/>
  <c r="D109" i="4"/>
  <c r="G109" i="4" s="1"/>
  <c r="I172" i="4"/>
  <c r="B173" i="4"/>
  <c r="M172" i="4"/>
  <c r="M115" i="3"/>
  <c r="O115" i="3" s="1"/>
  <c r="P171" i="3"/>
  <c r="K172" i="3"/>
  <c r="F172" i="3"/>
  <c r="B173" i="3"/>
  <c r="R122" i="4" l="1"/>
  <c r="Q122" i="4" s="1"/>
  <c r="O122" i="4"/>
  <c r="P122" i="4" s="1"/>
  <c r="S122" i="4" s="1"/>
  <c r="N123" i="4" s="1"/>
  <c r="N115" i="3"/>
  <c r="Q115" i="3" s="1"/>
  <c r="L116" i="3" s="1"/>
  <c r="E114" i="3"/>
  <c r="H114" i="3" s="1"/>
  <c r="C115" i="3" s="1"/>
  <c r="D115" i="3"/>
  <c r="G115" i="3" s="1"/>
  <c r="E115" i="3"/>
  <c r="H115" i="3" s="1"/>
  <c r="C116" i="3" s="1"/>
  <c r="M116" i="3"/>
  <c r="O116" i="3" s="1"/>
  <c r="M173" i="4"/>
  <c r="I173" i="4"/>
  <c r="B174" i="4"/>
  <c r="F173" i="4"/>
  <c r="K173" i="3"/>
  <c r="F173" i="3"/>
  <c r="B174" i="3"/>
  <c r="E109" i="4"/>
  <c r="H109" i="4" s="1"/>
  <c r="C110" i="4" s="1"/>
  <c r="T172" i="4"/>
  <c r="P172" i="3"/>
  <c r="O123" i="4" l="1"/>
  <c r="R123" i="4"/>
  <c r="Q123" i="4" s="1"/>
  <c r="P123" i="4"/>
  <c r="S123" i="4" s="1"/>
  <c r="N124" i="4" s="1"/>
  <c r="F174" i="4"/>
  <c r="K174" i="3"/>
  <c r="F174" i="3"/>
  <c r="B175" i="3"/>
  <c r="T173" i="4"/>
  <c r="P173" i="3"/>
  <c r="N116" i="3"/>
  <c r="Q116" i="3" s="1"/>
  <c r="L117" i="3" s="1"/>
  <c r="D110" i="4"/>
  <c r="G110" i="4" s="1"/>
  <c r="I174" i="4"/>
  <c r="B175" i="4"/>
  <c r="M174" i="4"/>
  <c r="D116" i="3"/>
  <c r="G116" i="3" s="1"/>
  <c r="O124" i="4" l="1"/>
  <c r="P124" i="4" s="1"/>
  <c r="R124" i="4"/>
  <c r="Q124" i="4" s="1"/>
  <c r="F175" i="4"/>
  <c r="I175" i="4"/>
  <c r="M175" i="4"/>
  <c r="B176" i="4"/>
  <c r="E110" i="4"/>
  <c r="H110" i="4" s="1"/>
  <c r="C111" i="4" s="1"/>
  <c r="E116" i="3"/>
  <c r="H116" i="3" s="1"/>
  <c r="C117" i="3" s="1"/>
  <c r="F175" i="3"/>
  <c r="B176" i="3"/>
  <c r="K175" i="3"/>
  <c r="P174" i="3"/>
  <c r="M117" i="3"/>
  <c r="O117" i="3" s="1"/>
  <c r="T174" i="4"/>
  <c r="S124" i="4" l="1"/>
  <c r="N125" i="4" s="1"/>
  <c r="F176" i="4"/>
  <c r="B177" i="3"/>
  <c r="F176" i="3"/>
  <c r="K176" i="3"/>
  <c r="P175" i="3"/>
  <c r="T175" i="4"/>
  <c r="N117" i="3"/>
  <c r="Q117" i="3" s="1"/>
  <c r="L118" i="3" s="1"/>
  <c r="D111" i="4"/>
  <c r="G111" i="4" s="1"/>
  <c r="D117" i="3"/>
  <c r="G117" i="3" s="1"/>
  <c r="M176" i="4"/>
  <c r="I176" i="4"/>
  <c r="B177" i="4"/>
  <c r="R125" i="4" l="1"/>
  <c r="O125" i="4"/>
  <c r="P125" i="4" s="1"/>
  <c r="S125" i="4" s="1"/>
  <c r="N126" i="4" s="1"/>
  <c r="F177" i="4"/>
  <c r="E117" i="3"/>
  <c r="H117" i="3" s="1"/>
  <c r="C118" i="3" s="1"/>
  <c r="D118" i="3" s="1"/>
  <c r="G118" i="3" s="1"/>
  <c r="T176" i="4"/>
  <c r="E111" i="4"/>
  <c r="H111" i="4" s="1"/>
  <c r="C112" i="4" s="1"/>
  <c r="M118" i="3"/>
  <c r="O118" i="3" s="1"/>
  <c r="P176" i="3"/>
  <c r="B178" i="3"/>
  <c r="F177" i="3"/>
  <c r="K177" i="3"/>
  <c r="I177" i="4"/>
  <c r="B178" i="4"/>
  <c r="M177" i="4"/>
  <c r="O126" i="4" l="1"/>
  <c r="P126" i="4" s="1"/>
  <c r="R126" i="4"/>
  <c r="Q126" i="4" s="1"/>
  <c r="Q125" i="4"/>
  <c r="F178" i="4"/>
  <c r="E118" i="3"/>
  <c r="H118" i="3" s="1"/>
  <c r="C119" i="3" s="1"/>
  <c r="T177" i="4"/>
  <c r="N118" i="3"/>
  <c r="Q118" i="3" s="1"/>
  <c r="L119" i="3" s="1"/>
  <c r="D112" i="4"/>
  <c r="G112" i="4" s="1"/>
  <c r="K178" i="3"/>
  <c r="F178" i="3"/>
  <c r="B179" i="3"/>
  <c r="I178" i="4"/>
  <c r="M178" i="4"/>
  <c r="B179" i="4"/>
  <c r="P177" i="3"/>
  <c r="S126" i="4" l="1"/>
  <c r="N127" i="4" s="1"/>
  <c r="M179" i="4"/>
  <c r="I179" i="4"/>
  <c r="B180" i="4"/>
  <c r="P178" i="3"/>
  <c r="T178" i="4"/>
  <c r="E112" i="4"/>
  <c r="H112" i="4" s="1"/>
  <c r="C113" i="4" s="1"/>
  <c r="F179" i="4"/>
  <c r="M119" i="3"/>
  <c r="O119" i="3" s="1"/>
  <c r="K179" i="3"/>
  <c r="F179" i="3"/>
  <c r="B180" i="3"/>
  <c r="D119" i="3"/>
  <c r="G119" i="3" s="1"/>
  <c r="O127" i="4" l="1"/>
  <c r="R127" i="4"/>
  <c r="Q127" i="4" s="1"/>
  <c r="P127" i="4"/>
  <c r="E119" i="3"/>
  <c r="H119" i="3" s="1"/>
  <c r="C120" i="3" s="1"/>
  <c r="K180" i="3"/>
  <c r="F180" i="3"/>
  <c r="B181" i="3"/>
  <c r="I180" i="4"/>
  <c r="B181" i="4"/>
  <c r="M180" i="4"/>
  <c r="T179" i="4"/>
  <c r="P179" i="3"/>
  <c r="N119" i="3"/>
  <c r="Q119" i="3" s="1"/>
  <c r="L120" i="3" s="1"/>
  <c r="D120" i="3"/>
  <c r="G120" i="3" s="1"/>
  <c r="F180" i="4"/>
  <c r="D113" i="4"/>
  <c r="G113" i="4" s="1"/>
  <c r="S127" i="4" l="1"/>
  <c r="N128" i="4" s="1"/>
  <c r="F181" i="4"/>
  <c r="E120" i="3"/>
  <c r="H120" i="3" s="1"/>
  <c r="C121" i="3" s="1"/>
  <c r="P180" i="3"/>
  <c r="D121" i="3"/>
  <c r="G121" i="3" s="1"/>
  <c r="F181" i="3"/>
  <c r="B182" i="3"/>
  <c r="K181" i="3"/>
  <c r="M120" i="3"/>
  <c r="O120" i="3" s="1"/>
  <c r="T180" i="4"/>
  <c r="E113" i="4"/>
  <c r="H113" i="4" s="1"/>
  <c r="C114" i="4" s="1"/>
  <c r="I181" i="4"/>
  <c r="B182" i="4"/>
  <c r="M181" i="4"/>
  <c r="R128" i="4" l="1"/>
  <c r="O128" i="4"/>
  <c r="P128" i="4" s="1"/>
  <c r="S128" i="4" s="1"/>
  <c r="N129" i="4" s="1"/>
  <c r="M182" i="4"/>
  <c r="I182" i="4"/>
  <c r="B183" i="4"/>
  <c r="E121" i="3"/>
  <c r="H121" i="3" s="1"/>
  <c r="C122" i="3" s="1"/>
  <c r="F182" i="4"/>
  <c r="D114" i="4"/>
  <c r="G114" i="4" s="1"/>
  <c r="B183" i="3"/>
  <c r="K182" i="3"/>
  <c r="F182" i="3"/>
  <c r="N120" i="3"/>
  <c r="Q120" i="3" s="1"/>
  <c r="L121" i="3" s="1"/>
  <c r="P181" i="3"/>
  <c r="T181" i="4"/>
  <c r="R129" i="4" l="1"/>
  <c r="Q129" i="4" s="1"/>
  <c r="O129" i="4"/>
  <c r="P129" i="4" s="1"/>
  <c r="S129" i="4" s="1"/>
  <c r="N130" i="4" s="1"/>
  <c r="Q128" i="4"/>
  <c r="T182" i="4"/>
  <c r="K183" i="3"/>
  <c r="B184" i="3"/>
  <c r="F183" i="3"/>
  <c r="I183" i="4"/>
  <c r="B184" i="4"/>
  <c r="M183" i="4"/>
  <c r="P182" i="3"/>
  <c r="F183" i="4"/>
  <c r="M121" i="3"/>
  <c r="O121" i="3" s="1"/>
  <c r="E114" i="4"/>
  <c r="H114" i="4" s="1"/>
  <c r="C115" i="4" s="1"/>
  <c r="D122" i="3"/>
  <c r="G122" i="3" s="1"/>
  <c r="R130" i="4" l="1"/>
  <c r="Q130" i="4" s="1"/>
  <c r="O130" i="4"/>
  <c r="P130" i="4" s="1"/>
  <c r="P183" i="3"/>
  <c r="D115" i="4"/>
  <c r="G115" i="4" s="1"/>
  <c r="T183" i="4"/>
  <c r="N121" i="3"/>
  <c r="Q121" i="3" s="1"/>
  <c r="L122" i="3" s="1"/>
  <c r="F184" i="4"/>
  <c r="I184" i="4"/>
  <c r="M184" i="4"/>
  <c r="B185" i="4"/>
  <c r="K184" i="3"/>
  <c r="F184" i="3"/>
  <c r="B185" i="3"/>
  <c r="E122" i="3"/>
  <c r="H122" i="3" s="1"/>
  <c r="C123" i="3" s="1"/>
  <c r="S130" i="4" l="1"/>
  <c r="N131" i="4" s="1"/>
  <c r="F185" i="4"/>
  <c r="K185" i="3"/>
  <c r="F185" i="3"/>
  <c r="B186" i="3"/>
  <c r="E115" i="4"/>
  <c r="H115" i="4" s="1"/>
  <c r="C116" i="4" s="1"/>
  <c r="M122" i="3"/>
  <c r="O122" i="3" s="1"/>
  <c r="D123" i="3"/>
  <c r="G123" i="3" s="1"/>
  <c r="P184" i="3"/>
  <c r="T184" i="4"/>
  <c r="M185" i="4"/>
  <c r="I185" i="4"/>
  <c r="B186" i="4"/>
  <c r="R131" i="4" l="1"/>
  <c r="O131" i="4"/>
  <c r="P131" i="4" s="1"/>
  <c r="S131" i="4" s="1"/>
  <c r="N132" i="4" s="1"/>
  <c r="F186" i="4"/>
  <c r="N122" i="3"/>
  <c r="Q122" i="3" s="1"/>
  <c r="L123" i="3" s="1"/>
  <c r="M123" i="3" s="1"/>
  <c r="D116" i="4"/>
  <c r="G116" i="4" s="1"/>
  <c r="T185" i="4"/>
  <c r="K186" i="3"/>
  <c r="F186" i="3"/>
  <c r="B187" i="3"/>
  <c r="E123" i="3"/>
  <c r="H123" i="3" s="1"/>
  <c r="C124" i="3" s="1"/>
  <c r="P185" i="3"/>
  <c r="I186" i="4"/>
  <c r="B187" i="4"/>
  <c r="M186" i="4"/>
  <c r="O132" i="4" l="1"/>
  <c r="P132" i="4" s="1"/>
  <c r="S132" i="4" s="1"/>
  <c r="N133" i="4" s="1"/>
  <c r="R132" i="4"/>
  <c r="Q131" i="4"/>
  <c r="O123" i="3"/>
  <c r="N123" i="3"/>
  <c r="Q123" i="3" s="1"/>
  <c r="L124" i="3" s="1"/>
  <c r="M124" i="3" s="1"/>
  <c r="O124" i="3" s="1"/>
  <c r="T186" i="4"/>
  <c r="F187" i="4"/>
  <c r="E116" i="4"/>
  <c r="H116" i="4" s="1"/>
  <c r="C117" i="4" s="1"/>
  <c r="I187" i="4"/>
  <c r="M187" i="4"/>
  <c r="B188" i="4"/>
  <c r="F187" i="3"/>
  <c r="B188" i="3"/>
  <c r="K187" i="3"/>
  <c r="D124" i="3"/>
  <c r="G124" i="3" s="1"/>
  <c r="P186" i="3"/>
  <c r="Q132" i="4" l="1"/>
  <c r="O133" i="4"/>
  <c r="P133" i="4" s="1"/>
  <c r="R133" i="4"/>
  <c r="Q133" i="4" s="1"/>
  <c r="T187" i="4"/>
  <c r="M188" i="4"/>
  <c r="I188" i="4"/>
  <c r="B189" i="4"/>
  <c r="D117" i="4"/>
  <c r="G117" i="4" s="1"/>
  <c r="E124" i="3"/>
  <c r="H124" i="3" s="1"/>
  <c r="C125" i="3" s="1"/>
  <c r="N124" i="3"/>
  <c r="Q124" i="3" s="1"/>
  <c r="L125" i="3" s="1"/>
  <c r="P187" i="3"/>
  <c r="F188" i="4"/>
  <c r="B189" i="3"/>
  <c r="K188" i="3"/>
  <c r="F188" i="3"/>
  <c r="S133" i="4" l="1"/>
  <c r="N134" i="4" s="1"/>
  <c r="E117" i="4"/>
  <c r="H117" i="4" s="1"/>
  <c r="C118" i="4" s="1"/>
  <c r="D118" i="4" s="1"/>
  <c r="G118" i="4" s="1"/>
  <c r="P188" i="3"/>
  <c r="F189" i="4"/>
  <c r="B190" i="3"/>
  <c r="K189" i="3"/>
  <c r="F189" i="3"/>
  <c r="M125" i="3"/>
  <c r="O125" i="3" s="1"/>
  <c r="I189" i="4"/>
  <c r="B190" i="4"/>
  <c r="M189" i="4"/>
  <c r="T188" i="4"/>
  <c r="D125" i="3"/>
  <c r="G125" i="3" s="1"/>
  <c r="O134" i="4" l="1"/>
  <c r="P134" i="4" s="1"/>
  <c r="R134" i="4"/>
  <c r="Q134" i="4" s="1"/>
  <c r="F190" i="4"/>
  <c r="T189" i="4"/>
  <c r="P189" i="3"/>
  <c r="I190" i="4"/>
  <c r="B191" i="4"/>
  <c r="M190" i="4"/>
  <c r="K190" i="3"/>
  <c r="F190" i="3"/>
  <c r="B191" i="3"/>
  <c r="N125" i="3"/>
  <c r="Q125" i="3" s="1"/>
  <c r="L126" i="3" s="1"/>
  <c r="E118" i="4"/>
  <c r="H118" i="4" s="1"/>
  <c r="C119" i="4" s="1"/>
  <c r="E125" i="3"/>
  <c r="H125" i="3" s="1"/>
  <c r="C126" i="3" s="1"/>
  <c r="S134" i="4" l="1"/>
  <c r="N135" i="4" s="1"/>
  <c r="D126" i="3"/>
  <c r="G126" i="3" s="1"/>
  <c r="M126" i="3"/>
  <c r="O126" i="3" s="1"/>
  <c r="D119" i="4"/>
  <c r="G119" i="4" s="1"/>
  <c r="E119" i="4"/>
  <c r="K191" i="3"/>
  <c r="F191" i="3"/>
  <c r="B192" i="3"/>
  <c r="F191" i="4"/>
  <c r="T190" i="4"/>
  <c r="M191" i="4"/>
  <c r="I191" i="4"/>
  <c r="B192" i="4"/>
  <c r="P190" i="3"/>
  <c r="N126" i="3" l="1"/>
  <c r="Q126" i="3" s="1"/>
  <c r="L127" i="3" s="1"/>
  <c r="M127" i="3" s="1"/>
  <c r="O127" i="3" s="1"/>
  <c r="O135" i="4"/>
  <c r="P135" i="4"/>
  <c r="S135" i="4" s="1"/>
  <c r="N136" i="4" s="1"/>
  <c r="R135" i="4"/>
  <c r="Q135" i="4" s="1"/>
  <c r="E126" i="3"/>
  <c r="H126" i="3" s="1"/>
  <c r="C127" i="3" s="1"/>
  <c r="D127" i="3"/>
  <c r="G127" i="3" s="1"/>
  <c r="P191" i="3"/>
  <c r="H119" i="4"/>
  <c r="C120" i="4" s="1"/>
  <c r="I192" i="4"/>
  <c r="B193" i="4"/>
  <c r="M192" i="4"/>
  <c r="F192" i="4"/>
  <c r="T191" i="4"/>
  <c r="K192" i="3"/>
  <c r="F192" i="3"/>
  <c r="B193" i="3"/>
  <c r="O136" i="4" l="1"/>
  <c r="P136" i="4" s="1"/>
  <c r="S136" i="4" s="1"/>
  <c r="N137" i="4" s="1"/>
  <c r="R136" i="4"/>
  <c r="E127" i="3"/>
  <c r="H127" i="3" s="1"/>
  <c r="C128" i="3" s="1"/>
  <c r="D128" i="3" s="1"/>
  <c r="G128" i="3" s="1"/>
  <c r="N127" i="3"/>
  <c r="Q127" i="3" s="1"/>
  <c r="L128" i="3" s="1"/>
  <c r="M128" i="3" s="1"/>
  <c r="O128" i="3" s="1"/>
  <c r="T192" i="4"/>
  <c r="P192" i="3"/>
  <c r="F193" i="4"/>
  <c r="I193" i="4"/>
  <c r="M193" i="4"/>
  <c r="B194" i="4"/>
  <c r="F193" i="3"/>
  <c r="B194" i="3"/>
  <c r="K193" i="3"/>
  <c r="D120" i="4"/>
  <c r="G120" i="4" s="1"/>
  <c r="R137" i="4" l="1"/>
  <c r="O137" i="4"/>
  <c r="P137" i="4" s="1"/>
  <c r="S137" i="4" s="1"/>
  <c r="N138" i="4" s="1"/>
  <c r="Q136" i="4"/>
  <c r="E128" i="3"/>
  <c r="H128" i="3" s="1"/>
  <c r="C129" i="3" s="1"/>
  <c r="D129" i="3" s="1"/>
  <c r="G129" i="3" s="1"/>
  <c r="B195" i="3"/>
  <c r="K194" i="3"/>
  <c r="F194" i="3"/>
  <c r="N128" i="3"/>
  <c r="Q128" i="3" s="1"/>
  <c r="L129" i="3" s="1"/>
  <c r="M194" i="4"/>
  <c r="I194" i="4"/>
  <c r="B195" i="4"/>
  <c r="P193" i="3"/>
  <c r="F194" i="4"/>
  <c r="E120" i="4"/>
  <c r="H120" i="4" s="1"/>
  <c r="C121" i="4" s="1"/>
  <c r="T193" i="4"/>
  <c r="R138" i="4" l="1"/>
  <c r="Q138" i="4" s="1"/>
  <c r="O138" i="4"/>
  <c r="P138" i="4" s="1"/>
  <c r="Q137" i="4"/>
  <c r="E129" i="3"/>
  <c r="H129" i="3" s="1"/>
  <c r="C130" i="3" s="1"/>
  <c r="D121" i="4"/>
  <c r="G121" i="4" s="1"/>
  <c r="P194" i="3"/>
  <c r="B196" i="3"/>
  <c r="F195" i="3"/>
  <c r="K195" i="3"/>
  <c r="D130" i="3"/>
  <c r="G130" i="3" s="1"/>
  <c r="I195" i="4"/>
  <c r="B196" i="4"/>
  <c r="M195" i="4"/>
  <c r="F195" i="4"/>
  <c r="M129" i="3"/>
  <c r="O129" i="3" s="1"/>
  <c r="T194" i="4"/>
  <c r="S138" i="4" l="1"/>
  <c r="N139" i="4" s="1"/>
  <c r="F196" i="4"/>
  <c r="E130" i="3"/>
  <c r="H130" i="3" s="1"/>
  <c r="C131" i="3" s="1"/>
  <c r="E121" i="4"/>
  <c r="H121" i="4" s="1"/>
  <c r="C122" i="4" s="1"/>
  <c r="P195" i="3"/>
  <c r="D131" i="3"/>
  <c r="G131" i="3" s="1"/>
  <c r="N129" i="3"/>
  <c r="Q129" i="3" s="1"/>
  <c r="L130" i="3" s="1"/>
  <c r="K196" i="3"/>
  <c r="B197" i="3"/>
  <c r="F196" i="3"/>
  <c r="T195" i="4"/>
  <c r="I196" i="4"/>
  <c r="M196" i="4"/>
  <c r="B197" i="4"/>
  <c r="R139" i="4" l="1"/>
  <c r="O139" i="4"/>
  <c r="P139" i="4" s="1"/>
  <c r="S139" i="4" s="1"/>
  <c r="N140" i="4" s="1"/>
  <c r="M197" i="4"/>
  <c r="I197" i="4"/>
  <c r="B198" i="4"/>
  <c r="E131" i="3"/>
  <c r="H131" i="3" s="1"/>
  <c r="C132" i="3" s="1"/>
  <c r="T196" i="4"/>
  <c r="F197" i="4"/>
  <c r="K197" i="3"/>
  <c r="F197" i="3"/>
  <c r="B198" i="3"/>
  <c r="D122" i="4"/>
  <c r="G122" i="4" s="1"/>
  <c r="P196" i="3"/>
  <c r="M130" i="3"/>
  <c r="O130" i="3" s="1"/>
  <c r="N130" i="3"/>
  <c r="Q130" i="3" s="1"/>
  <c r="L131" i="3" s="1"/>
  <c r="R140" i="4" l="1"/>
  <c r="Q140" i="4" s="1"/>
  <c r="O140" i="4"/>
  <c r="P140" i="4" s="1"/>
  <c r="Q139" i="4"/>
  <c r="P197" i="3"/>
  <c r="I198" i="4"/>
  <c r="B199" i="4"/>
  <c r="M198" i="4"/>
  <c r="D132" i="3"/>
  <c r="G132" i="3" s="1"/>
  <c r="F198" i="4"/>
  <c r="T197" i="4"/>
  <c r="M131" i="3"/>
  <c r="O131" i="3" s="1"/>
  <c r="E122" i="4"/>
  <c r="H122" i="4" s="1"/>
  <c r="C123" i="4" s="1"/>
  <c r="K198" i="3"/>
  <c r="F198" i="3"/>
  <c r="B199" i="3"/>
  <c r="S140" i="4" l="1"/>
  <c r="N141" i="4" s="1"/>
  <c r="F199" i="4"/>
  <c r="P198" i="3"/>
  <c r="D123" i="4"/>
  <c r="G123" i="4" s="1"/>
  <c r="E132" i="3"/>
  <c r="H132" i="3" s="1"/>
  <c r="C133" i="3" s="1"/>
  <c r="N131" i="3"/>
  <c r="Q131" i="3" s="1"/>
  <c r="L132" i="3" s="1"/>
  <c r="T198" i="4"/>
  <c r="F199" i="3"/>
  <c r="B200" i="3"/>
  <c r="K199" i="3"/>
  <c r="I199" i="4"/>
  <c r="B200" i="4"/>
  <c r="M199" i="4"/>
  <c r="R141" i="4" l="1"/>
  <c r="Q141" i="4" s="1"/>
  <c r="O141" i="4"/>
  <c r="P141" i="4" s="1"/>
  <c r="M200" i="4"/>
  <c r="I200" i="4"/>
  <c r="B201" i="4"/>
  <c r="M132" i="3"/>
  <c r="O132" i="3" s="1"/>
  <c r="B201" i="3"/>
  <c r="K200" i="3"/>
  <c r="F200" i="3"/>
  <c r="P199" i="3"/>
  <c r="F200" i="4"/>
  <c r="D133" i="3"/>
  <c r="G133" i="3" s="1"/>
  <c r="T199" i="4"/>
  <c r="E123" i="4"/>
  <c r="H123" i="4" s="1"/>
  <c r="C124" i="4" s="1"/>
  <c r="S141" i="4" l="1"/>
  <c r="N142" i="4" s="1"/>
  <c r="E133" i="3"/>
  <c r="H133" i="3" s="1"/>
  <c r="C134" i="3" s="1"/>
  <c r="D134" i="3" s="1"/>
  <c r="G134" i="3" s="1"/>
  <c r="B202" i="3"/>
  <c r="K201" i="3"/>
  <c r="F201" i="3"/>
  <c r="N132" i="3"/>
  <c r="Q132" i="3" s="1"/>
  <c r="L133" i="3" s="1"/>
  <c r="P200" i="3"/>
  <c r="F201" i="4"/>
  <c r="D124" i="4"/>
  <c r="G124" i="4" s="1"/>
  <c r="I201" i="4"/>
  <c r="B202" i="4"/>
  <c r="M201" i="4"/>
  <c r="T200" i="4"/>
  <c r="R142" i="4" l="1"/>
  <c r="Q142" i="4" s="1"/>
  <c r="O142" i="4"/>
  <c r="P142" i="4" s="1"/>
  <c r="M133" i="3"/>
  <c r="O133" i="3" s="1"/>
  <c r="E124" i="4"/>
  <c r="H124" i="4" s="1"/>
  <c r="C125" i="4" s="1"/>
  <c r="K202" i="3"/>
  <c r="B203" i="3"/>
  <c r="F202" i="3"/>
  <c r="P201" i="3"/>
  <c r="T201" i="4"/>
  <c r="I202" i="4"/>
  <c r="M202" i="4"/>
  <c r="B203" i="4"/>
  <c r="E134" i="3"/>
  <c r="H134" i="3" s="1"/>
  <c r="C135" i="3" s="1"/>
  <c r="F202" i="4"/>
  <c r="S142" i="4" l="1"/>
  <c r="N143" i="4" s="1"/>
  <c r="F203" i="4"/>
  <c r="K203" i="3"/>
  <c r="F203" i="3"/>
  <c r="B204" i="3"/>
  <c r="N133" i="3"/>
  <c r="Q133" i="3" s="1"/>
  <c r="L134" i="3" s="1"/>
  <c r="P202" i="3"/>
  <c r="D135" i="3"/>
  <c r="G135" i="3" s="1"/>
  <c r="T202" i="4"/>
  <c r="D125" i="4"/>
  <c r="G125" i="4" s="1"/>
  <c r="M203" i="4"/>
  <c r="I203" i="4"/>
  <c r="B204" i="4"/>
  <c r="O143" i="4" l="1"/>
  <c r="P143" i="4" s="1"/>
  <c r="R143" i="4"/>
  <c r="Q143" i="4" s="1"/>
  <c r="F204" i="4"/>
  <c r="E135" i="3"/>
  <c r="H135" i="3" s="1"/>
  <c r="C136" i="3" s="1"/>
  <c r="K204" i="3"/>
  <c r="F204" i="3"/>
  <c r="B205" i="3"/>
  <c r="T203" i="4"/>
  <c r="E125" i="4"/>
  <c r="H125" i="4" s="1"/>
  <c r="C126" i="4" s="1"/>
  <c r="M134" i="3"/>
  <c r="O134" i="3" s="1"/>
  <c r="P203" i="3"/>
  <c r="I204" i="4"/>
  <c r="B205" i="4"/>
  <c r="M204" i="4"/>
  <c r="S143" i="4" l="1"/>
  <c r="N144" i="4" s="1"/>
  <c r="D126" i="4"/>
  <c r="G126" i="4" s="1"/>
  <c r="F205" i="3"/>
  <c r="B206" i="3"/>
  <c r="K205" i="3"/>
  <c r="T204" i="4"/>
  <c r="D136" i="3"/>
  <c r="G136" i="3" s="1"/>
  <c r="N134" i="3"/>
  <c r="Q134" i="3" s="1"/>
  <c r="L135" i="3" s="1"/>
  <c r="I205" i="4"/>
  <c r="B206" i="4"/>
  <c r="M205" i="4"/>
  <c r="F205" i="4"/>
  <c r="P204" i="3"/>
  <c r="O144" i="4" l="1"/>
  <c r="P144" i="4" s="1"/>
  <c r="R144" i="4"/>
  <c r="Q144" i="4" s="1"/>
  <c r="E126" i="4"/>
  <c r="H126" i="4" s="1"/>
  <c r="C127" i="4" s="1"/>
  <c r="E136" i="3"/>
  <c r="H136" i="3" s="1"/>
  <c r="C137" i="3" s="1"/>
  <c r="D137" i="3" s="1"/>
  <c r="G137" i="3" s="1"/>
  <c r="T205" i="4"/>
  <c r="B207" i="3"/>
  <c r="F206" i="3"/>
  <c r="K206" i="3"/>
  <c r="D127" i="4"/>
  <c r="G127" i="4" s="1"/>
  <c r="M206" i="4"/>
  <c r="I206" i="4"/>
  <c r="B207" i="4"/>
  <c r="F206" i="4"/>
  <c r="M135" i="3"/>
  <c r="O135" i="3" s="1"/>
  <c r="P205" i="3"/>
  <c r="S144" i="4" l="1"/>
  <c r="N145" i="4" s="1"/>
  <c r="E137" i="3"/>
  <c r="H137" i="3" s="1"/>
  <c r="C138" i="3" s="1"/>
  <c r="D138" i="3" s="1"/>
  <c r="G138" i="3" s="1"/>
  <c r="P206" i="3"/>
  <c r="F207" i="3"/>
  <c r="K207" i="3"/>
  <c r="B208" i="3"/>
  <c r="T206" i="4"/>
  <c r="I207" i="4"/>
  <c r="B208" i="4"/>
  <c r="M207" i="4"/>
  <c r="F207" i="4"/>
  <c r="N135" i="3"/>
  <c r="Q135" i="3" s="1"/>
  <c r="L136" i="3" s="1"/>
  <c r="E127" i="4"/>
  <c r="H127" i="4" s="1"/>
  <c r="C128" i="4" s="1"/>
  <c r="R145" i="4" l="1"/>
  <c r="Q145" i="4" s="1"/>
  <c r="O145" i="4"/>
  <c r="P145" i="4" s="1"/>
  <c r="K208" i="3"/>
  <c r="B209" i="3"/>
  <c r="F208" i="3"/>
  <c r="I208" i="4"/>
  <c r="M208" i="4"/>
  <c r="B209" i="4"/>
  <c r="T207" i="4"/>
  <c r="P207" i="3"/>
  <c r="F208" i="4"/>
  <c r="E138" i="3"/>
  <c r="H138" i="3" s="1"/>
  <c r="C139" i="3" s="1"/>
  <c r="D128" i="4"/>
  <c r="G128" i="4" s="1"/>
  <c r="M136" i="3"/>
  <c r="O136" i="3" s="1"/>
  <c r="N136" i="3" l="1"/>
  <c r="Q136" i="3" s="1"/>
  <c r="L137" i="3" s="1"/>
  <c r="S145" i="4"/>
  <c r="N146" i="4" s="1"/>
  <c r="M209" i="4"/>
  <c r="I209" i="4"/>
  <c r="B210" i="4"/>
  <c r="K209" i="3"/>
  <c r="F209" i="3"/>
  <c r="B210" i="3"/>
  <c r="P208" i="3"/>
  <c r="E128" i="4"/>
  <c r="H128" i="4" s="1"/>
  <c r="C129" i="4" s="1"/>
  <c r="T208" i="4"/>
  <c r="M137" i="3"/>
  <c r="O137" i="3" s="1"/>
  <c r="D139" i="3"/>
  <c r="G139" i="3" s="1"/>
  <c r="F209" i="4"/>
  <c r="R146" i="4" l="1"/>
  <c r="O146" i="4"/>
  <c r="P146" i="4" s="1"/>
  <c r="S146" i="4" s="1"/>
  <c r="N147" i="4" s="1"/>
  <c r="E139" i="3"/>
  <c r="H139" i="3" s="1"/>
  <c r="C140" i="3" s="1"/>
  <c r="I210" i="4"/>
  <c r="B211" i="4"/>
  <c r="M210" i="4"/>
  <c r="F210" i="4"/>
  <c r="D140" i="3"/>
  <c r="G140" i="3" s="1"/>
  <c r="P209" i="3"/>
  <c r="K210" i="3"/>
  <c r="F210" i="3"/>
  <c r="B211" i="3"/>
  <c r="T209" i="4"/>
  <c r="D129" i="4"/>
  <c r="G129" i="4" s="1"/>
  <c r="N137" i="3"/>
  <c r="Q137" i="3" s="1"/>
  <c r="L138" i="3" s="1"/>
  <c r="R147" i="4" l="1"/>
  <c r="O147" i="4"/>
  <c r="P147" i="4" s="1"/>
  <c r="S147" i="4" s="1"/>
  <c r="N148" i="4" s="1"/>
  <c r="Q146" i="4"/>
  <c r="E140" i="3"/>
  <c r="H140" i="3" s="1"/>
  <c r="C141" i="3" s="1"/>
  <c r="D141" i="3" s="1"/>
  <c r="G141" i="3" s="1"/>
  <c r="F211" i="4"/>
  <c r="T210" i="4"/>
  <c r="P210" i="3"/>
  <c r="I211" i="4"/>
  <c r="B212" i="4"/>
  <c r="M211" i="4"/>
  <c r="M138" i="3"/>
  <c r="O138" i="3" s="1"/>
  <c r="N138" i="3"/>
  <c r="Q138" i="3" s="1"/>
  <c r="L139" i="3" s="1"/>
  <c r="F211" i="3"/>
  <c r="B212" i="3"/>
  <c r="K211" i="3"/>
  <c r="E129" i="4"/>
  <c r="H129" i="4" s="1"/>
  <c r="C130" i="4" s="1"/>
  <c r="O148" i="4" l="1"/>
  <c r="P148" i="4" s="1"/>
  <c r="S148" i="4" s="1"/>
  <c r="N149" i="4" s="1"/>
  <c r="R148" i="4"/>
  <c r="Q147" i="4"/>
  <c r="B213" i="3"/>
  <c r="K212" i="3"/>
  <c r="F212" i="3"/>
  <c r="P211" i="3"/>
  <c r="E141" i="3"/>
  <c r="H141" i="3" s="1"/>
  <c r="C142" i="3" s="1"/>
  <c r="M212" i="4"/>
  <c r="I212" i="4"/>
  <c r="B213" i="4"/>
  <c r="F212" i="4"/>
  <c r="M139" i="3"/>
  <c r="O139" i="3" s="1"/>
  <c r="D130" i="4"/>
  <c r="G130" i="4" s="1"/>
  <c r="T211" i="4"/>
  <c r="O149" i="4" l="1"/>
  <c r="P149" i="4" s="1"/>
  <c r="R149" i="4"/>
  <c r="Q149" i="4" s="1"/>
  <c r="Q148" i="4"/>
  <c r="F213" i="4"/>
  <c r="T212" i="4"/>
  <c r="D142" i="3"/>
  <c r="G142" i="3" s="1"/>
  <c r="E130" i="4"/>
  <c r="H130" i="4" s="1"/>
  <c r="C131" i="4" s="1"/>
  <c r="P212" i="3"/>
  <c r="I213" i="4"/>
  <c r="B214" i="4"/>
  <c r="M213" i="4"/>
  <c r="F213" i="3"/>
  <c r="K213" i="3"/>
  <c r="B214" i="3"/>
  <c r="N139" i="3"/>
  <c r="Q139" i="3" s="1"/>
  <c r="L140" i="3" s="1"/>
  <c r="S149" i="4" l="1"/>
  <c r="N150" i="4" s="1"/>
  <c r="E142" i="3"/>
  <c r="H142" i="3" s="1"/>
  <c r="C143" i="3" s="1"/>
  <c r="I214" i="4"/>
  <c r="B215" i="4"/>
  <c r="M214" i="4"/>
  <c r="P213" i="3"/>
  <c r="D131" i="4"/>
  <c r="G131" i="4" s="1"/>
  <c r="T213" i="4"/>
  <c r="D143" i="3"/>
  <c r="G143" i="3" s="1"/>
  <c r="F214" i="4"/>
  <c r="M140" i="3"/>
  <c r="O140" i="3" s="1"/>
  <c r="K214" i="3"/>
  <c r="B215" i="3"/>
  <c r="F214" i="3"/>
  <c r="O150" i="4" l="1"/>
  <c r="P150" i="4" s="1"/>
  <c r="R150" i="4"/>
  <c r="Q150" i="4" s="1"/>
  <c r="N140" i="3"/>
  <c r="Q140" i="3" s="1"/>
  <c r="L141" i="3" s="1"/>
  <c r="M141" i="3"/>
  <c r="O141" i="3" s="1"/>
  <c r="E131" i="4"/>
  <c r="H131" i="4" s="1"/>
  <c r="C132" i="4" s="1"/>
  <c r="K215" i="3"/>
  <c r="F215" i="3"/>
  <c r="B216" i="3"/>
  <c r="T214" i="4"/>
  <c r="M215" i="4"/>
  <c r="I215" i="4"/>
  <c r="B216" i="4"/>
  <c r="F215" i="4"/>
  <c r="P214" i="3"/>
  <c r="E143" i="3"/>
  <c r="H143" i="3" s="1"/>
  <c r="C144" i="3" s="1"/>
  <c r="S150" i="4" l="1"/>
  <c r="N151" i="4" s="1"/>
  <c r="F216" i="4"/>
  <c r="N141" i="3"/>
  <c r="Q141" i="3" s="1"/>
  <c r="L142" i="3" s="1"/>
  <c r="T215" i="4"/>
  <c r="P215" i="3"/>
  <c r="D144" i="3"/>
  <c r="G144" i="3" s="1"/>
  <c r="D132" i="4"/>
  <c r="G132" i="4" s="1"/>
  <c r="I216" i="4"/>
  <c r="B217" i="4"/>
  <c r="M216" i="4"/>
  <c r="K216" i="3"/>
  <c r="F216" i="3"/>
  <c r="B217" i="3"/>
  <c r="R151" i="4" l="1"/>
  <c r="O151" i="4"/>
  <c r="P151" i="4" s="1"/>
  <c r="S151" i="4" s="1"/>
  <c r="N152" i="4" s="1"/>
  <c r="T216" i="4"/>
  <c r="E132" i="4"/>
  <c r="H132" i="4" s="1"/>
  <c r="C133" i="4" s="1"/>
  <c r="M142" i="3"/>
  <c r="O142" i="3" s="1"/>
  <c r="E144" i="3"/>
  <c r="H144" i="3" s="1"/>
  <c r="C145" i="3" s="1"/>
  <c r="I217" i="4"/>
  <c r="M217" i="4"/>
  <c r="B218" i="4"/>
  <c r="P216" i="3"/>
  <c r="F217" i="4"/>
  <c r="F217" i="3"/>
  <c r="B218" i="3"/>
  <c r="K217" i="3"/>
  <c r="R152" i="4" l="1"/>
  <c r="O152" i="4"/>
  <c r="P152" i="4" s="1"/>
  <c r="S152" i="4" s="1"/>
  <c r="N153" i="4" s="1"/>
  <c r="Q151" i="4"/>
  <c r="N142" i="3"/>
  <c r="Q142" i="3" s="1"/>
  <c r="L143" i="3" s="1"/>
  <c r="B219" i="3"/>
  <c r="K218" i="3"/>
  <c r="F218" i="3"/>
  <c r="M218" i="4"/>
  <c r="I218" i="4"/>
  <c r="B219" i="4"/>
  <c r="F218" i="4"/>
  <c r="D145" i="3"/>
  <c r="G145" i="3" s="1"/>
  <c r="P217" i="3"/>
  <c r="D133" i="4"/>
  <c r="G133" i="4" s="1"/>
  <c r="T217" i="4"/>
  <c r="O153" i="4" l="1"/>
  <c r="P153" i="4" s="1"/>
  <c r="R153" i="4"/>
  <c r="Q153" i="4" s="1"/>
  <c r="Q152" i="4"/>
  <c r="I219" i="4"/>
  <c r="B220" i="4"/>
  <c r="M219" i="4"/>
  <c r="P218" i="3"/>
  <c r="F219" i="4"/>
  <c r="T218" i="4"/>
  <c r="M143" i="3"/>
  <c r="O143" i="3" s="1"/>
  <c r="E133" i="4"/>
  <c r="H133" i="4" s="1"/>
  <c r="C134" i="4" s="1"/>
  <c r="F219" i="3"/>
  <c r="B220" i="3"/>
  <c r="K219" i="3"/>
  <c r="E145" i="3"/>
  <c r="H145" i="3" s="1"/>
  <c r="C146" i="3" s="1"/>
  <c r="N143" i="3" l="1"/>
  <c r="Q143" i="3" s="1"/>
  <c r="L144" i="3" s="1"/>
  <c r="S153" i="4"/>
  <c r="N154" i="4" s="1"/>
  <c r="T219" i="4"/>
  <c r="D134" i="4"/>
  <c r="G134" i="4" s="1"/>
  <c r="I220" i="4"/>
  <c r="B221" i="4"/>
  <c r="M220" i="4"/>
  <c r="M144" i="3"/>
  <c r="O144" i="3" s="1"/>
  <c r="D146" i="3"/>
  <c r="G146" i="3" s="1"/>
  <c r="F220" i="4"/>
  <c r="P219" i="3"/>
  <c r="K220" i="3"/>
  <c r="B221" i="3"/>
  <c r="F220" i="3"/>
  <c r="O154" i="4" l="1"/>
  <c r="P154" i="4" s="1"/>
  <c r="R154" i="4"/>
  <c r="Q154" i="4" s="1"/>
  <c r="E146" i="3"/>
  <c r="H146" i="3" s="1"/>
  <c r="C147" i="3" s="1"/>
  <c r="T220" i="4"/>
  <c r="N144" i="3"/>
  <c r="Q144" i="3" s="1"/>
  <c r="L145" i="3" s="1"/>
  <c r="P220" i="3"/>
  <c r="M221" i="4"/>
  <c r="I221" i="4"/>
  <c r="B222" i="4"/>
  <c r="D147" i="3"/>
  <c r="G147" i="3" s="1"/>
  <c r="F221" i="4"/>
  <c r="E134" i="4"/>
  <c r="H134" i="4" s="1"/>
  <c r="C135" i="4" s="1"/>
  <c r="K221" i="3"/>
  <c r="F221" i="3"/>
  <c r="B222" i="3"/>
  <c r="S154" i="4" l="1"/>
  <c r="N155" i="4" s="1"/>
  <c r="F222" i="4"/>
  <c r="E147" i="3"/>
  <c r="H147" i="3" s="1"/>
  <c r="C148" i="3" s="1"/>
  <c r="D148" i="3" s="1"/>
  <c r="G148" i="3" s="1"/>
  <c r="D135" i="4"/>
  <c r="G135" i="4" s="1"/>
  <c r="K222" i="3"/>
  <c r="F222" i="3"/>
  <c r="B223" i="3"/>
  <c r="I222" i="4"/>
  <c r="B223" i="4"/>
  <c r="M222" i="4"/>
  <c r="P221" i="3"/>
  <c r="T221" i="4"/>
  <c r="M145" i="3"/>
  <c r="O145" i="3" s="1"/>
  <c r="R155" i="4" l="1"/>
  <c r="O155" i="4"/>
  <c r="P155" i="4" s="1"/>
  <c r="S155" i="4" s="1"/>
  <c r="N156" i="4" s="1"/>
  <c r="N145" i="3"/>
  <c r="Q145" i="3" s="1"/>
  <c r="L146" i="3" s="1"/>
  <c r="E135" i="4"/>
  <c r="H135" i="4" s="1"/>
  <c r="C136" i="4" s="1"/>
  <c r="D136" i="4"/>
  <c r="G136" i="4" s="1"/>
  <c r="T222" i="4"/>
  <c r="P222" i="3"/>
  <c r="I223" i="4"/>
  <c r="B224" i="4"/>
  <c r="M223" i="4"/>
  <c r="F223" i="4"/>
  <c r="M146" i="3"/>
  <c r="O146" i="3" s="1"/>
  <c r="N146" i="3"/>
  <c r="Q146" i="3" s="1"/>
  <c r="L147" i="3" s="1"/>
  <c r="F223" i="3"/>
  <c r="B224" i="3"/>
  <c r="K223" i="3"/>
  <c r="E148" i="3"/>
  <c r="H148" i="3" s="1"/>
  <c r="C149" i="3" s="1"/>
  <c r="O156" i="4" l="1"/>
  <c r="P156" i="4" s="1"/>
  <c r="R156" i="4"/>
  <c r="Q156" i="4" s="1"/>
  <c r="Q155" i="4"/>
  <c r="E136" i="4"/>
  <c r="H136" i="4" s="1"/>
  <c r="C137" i="4" s="1"/>
  <c r="D137" i="4" s="1"/>
  <c r="G137" i="4" s="1"/>
  <c r="F224" i="4"/>
  <c r="B225" i="3"/>
  <c r="K224" i="3"/>
  <c r="F224" i="3"/>
  <c r="M224" i="4"/>
  <c r="I224" i="4"/>
  <c r="B225" i="4"/>
  <c r="T223" i="4"/>
  <c r="M147" i="3"/>
  <c r="O147" i="3" s="1"/>
  <c r="D149" i="3"/>
  <c r="G149" i="3" s="1"/>
  <c r="P223" i="3"/>
  <c r="S156" i="4" l="1"/>
  <c r="N157" i="4" s="1"/>
  <c r="I225" i="4"/>
  <c r="B226" i="4"/>
  <c r="M225" i="4"/>
  <c r="K225" i="3"/>
  <c r="F225" i="3"/>
  <c r="B226" i="3"/>
  <c r="E149" i="3"/>
  <c r="H149" i="3" s="1"/>
  <c r="C150" i="3" s="1"/>
  <c r="N147" i="3"/>
  <c r="Q147" i="3" s="1"/>
  <c r="L148" i="3" s="1"/>
  <c r="F225" i="4"/>
  <c r="E137" i="4"/>
  <c r="H137" i="4" s="1"/>
  <c r="C138" i="4" s="1"/>
  <c r="P224" i="3"/>
  <c r="T224" i="4"/>
  <c r="R157" i="4" l="1"/>
  <c r="O157" i="4"/>
  <c r="P157" i="4" s="1"/>
  <c r="S157" i="4" s="1"/>
  <c r="N158" i="4" s="1"/>
  <c r="K226" i="3"/>
  <c r="B227" i="3"/>
  <c r="F226" i="3"/>
  <c r="I226" i="4"/>
  <c r="M226" i="4"/>
  <c r="B227" i="4"/>
  <c r="P225" i="3"/>
  <c r="M148" i="3"/>
  <c r="O148" i="3" s="1"/>
  <c r="F226" i="4"/>
  <c r="D150" i="3"/>
  <c r="G150" i="3" s="1"/>
  <c r="D138" i="4"/>
  <c r="G138" i="4" s="1"/>
  <c r="T225" i="4"/>
  <c r="R158" i="4" l="1"/>
  <c r="O158" i="4"/>
  <c r="P158" i="4" s="1"/>
  <c r="S158" i="4" s="1"/>
  <c r="N159" i="4" s="1"/>
  <c r="Q157" i="4"/>
  <c r="E138" i="4"/>
  <c r="H138" i="4" s="1"/>
  <c r="C139" i="4" s="1"/>
  <c r="E150" i="3"/>
  <c r="H150" i="3" s="1"/>
  <c r="C151" i="3" s="1"/>
  <c r="N148" i="3"/>
  <c r="Q148" i="3" s="1"/>
  <c r="L149" i="3" s="1"/>
  <c r="M149" i="3" s="1"/>
  <c r="O149" i="3" s="1"/>
  <c r="D151" i="3"/>
  <c r="G151" i="3" s="1"/>
  <c r="E151" i="3"/>
  <c r="H151" i="3" s="1"/>
  <c r="C152" i="3" s="1"/>
  <c r="D139" i="4"/>
  <c r="G139" i="4" s="1"/>
  <c r="K227" i="3"/>
  <c r="F227" i="3"/>
  <c r="B228" i="3"/>
  <c r="M227" i="4"/>
  <c r="I227" i="4"/>
  <c r="B228" i="4"/>
  <c r="P226" i="3"/>
  <c r="T226" i="4"/>
  <c r="F227" i="4"/>
  <c r="O159" i="4" l="1"/>
  <c r="R159" i="4"/>
  <c r="Q159" i="4" s="1"/>
  <c r="P159" i="4"/>
  <c r="S159" i="4" s="1"/>
  <c r="N160" i="4" s="1"/>
  <c r="Q158" i="4"/>
  <c r="N149" i="3"/>
  <c r="Q149" i="3" s="1"/>
  <c r="L150" i="3" s="1"/>
  <c r="M150" i="3" s="1"/>
  <c r="O150" i="3" s="1"/>
  <c r="P227" i="3"/>
  <c r="F228" i="4"/>
  <c r="T227" i="4"/>
  <c r="D152" i="3"/>
  <c r="G152" i="3" s="1"/>
  <c r="I228" i="4"/>
  <c r="B229" i="4"/>
  <c r="M228" i="4"/>
  <c r="E139" i="4"/>
  <c r="H139" i="4" s="1"/>
  <c r="C140" i="4" s="1"/>
  <c r="K228" i="3"/>
  <c r="F228" i="3"/>
  <c r="B229" i="3"/>
  <c r="O160" i="4" l="1"/>
  <c r="P160" i="4" s="1"/>
  <c r="R160" i="4"/>
  <c r="Q160" i="4" s="1"/>
  <c r="F229" i="4"/>
  <c r="P228" i="3"/>
  <c r="F229" i="3"/>
  <c r="B230" i="3"/>
  <c r="K229" i="3"/>
  <c r="D140" i="4"/>
  <c r="G140" i="4" s="1"/>
  <c r="E152" i="3"/>
  <c r="H152" i="3" s="1"/>
  <c r="C153" i="3" s="1"/>
  <c r="N150" i="3"/>
  <c r="Q150" i="3" s="1"/>
  <c r="L151" i="3" s="1"/>
  <c r="I229" i="4"/>
  <c r="M229" i="4"/>
  <c r="B230" i="4"/>
  <c r="T228" i="4"/>
  <c r="S160" i="4" l="1"/>
  <c r="N161" i="4" s="1"/>
  <c r="B231" i="3"/>
  <c r="F230" i="3"/>
  <c r="K230" i="3"/>
  <c r="E140" i="4"/>
  <c r="H140" i="4" s="1"/>
  <c r="C141" i="4" s="1"/>
  <c r="D153" i="3"/>
  <c r="G153" i="3" s="1"/>
  <c r="T229" i="4"/>
  <c r="M151" i="3"/>
  <c r="O151" i="3" s="1"/>
  <c r="M230" i="4"/>
  <c r="I230" i="4"/>
  <c r="B231" i="4"/>
  <c r="P229" i="3"/>
  <c r="F230" i="4"/>
  <c r="R161" i="4" l="1"/>
  <c r="O161" i="4"/>
  <c r="P161" i="4" s="1"/>
  <c r="S161" i="4" s="1"/>
  <c r="N162" i="4" s="1"/>
  <c r="N151" i="3"/>
  <c r="Q151" i="3" s="1"/>
  <c r="L152" i="3" s="1"/>
  <c r="E153" i="3"/>
  <c r="H153" i="3" s="1"/>
  <c r="C154" i="3" s="1"/>
  <c r="M152" i="3"/>
  <c r="O152" i="3" s="1"/>
  <c r="P230" i="3"/>
  <c r="B232" i="3"/>
  <c r="K231" i="3"/>
  <c r="F231" i="3"/>
  <c r="D141" i="4"/>
  <c r="G141" i="4" s="1"/>
  <c r="M231" i="4"/>
  <c r="I231" i="4"/>
  <c r="B232" i="4"/>
  <c r="F231" i="4"/>
  <c r="T230" i="4"/>
  <c r="O162" i="4" l="1"/>
  <c r="P162" i="4" s="1"/>
  <c r="R162" i="4"/>
  <c r="Q162" i="4" s="1"/>
  <c r="Q161" i="4"/>
  <c r="E141" i="4"/>
  <c r="H141" i="4" s="1"/>
  <c r="C142" i="4" s="1"/>
  <c r="D154" i="3"/>
  <c r="G154" i="3" s="1"/>
  <c r="F232" i="4"/>
  <c r="M232" i="4"/>
  <c r="I232" i="4"/>
  <c r="B233" i="4"/>
  <c r="P231" i="3"/>
  <c r="K232" i="3"/>
  <c r="B233" i="3"/>
  <c r="F232" i="3"/>
  <c r="T231" i="4"/>
  <c r="N152" i="3"/>
  <c r="Q152" i="3" s="1"/>
  <c r="L153" i="3" s="1"/>
  <c r="E154" i="3" l="1"/>
  <c r="H154" i="3" s="1"/>
  <c r="C155" i="3" s="1"/>
  <c r="S162" i="4"/>
  <c r="N163" i="4" s="1"/>
  <c r="F233" i="4"/>
  <c r="K233" i="3"/>
  <c r="F233" i="3"/>
  <c r="B234" i="3"/>
  <c r="T232" i="4"/>
  <c r="D142" i="4"/>
  <c r="G142" i="4" s="1"/>
  <c r="M233" i="4"/>
  <c r="I233" i="4"/>
  <c r="B234" i="4"/>
  <c r="P232" i="3"/>
  <c r="D155" i="3"/>
  <c r="G155" i="3" s="1"/>
  <c r="M153" i="3"/>
  <c r="O153" i="3" s="1"/>
  <c r="O163" i="4" l="1"/>
  <c r="P163" i="4" s="1"/>
  <c r="R163" i="4"/>
  <c r="Q163" i="4" s="1"/>
  <c r="E155" i="3"/>
  <c r="H155" i="3" s="1"/>
  <c r="C156" i="3" s="1"/>
  <c r="D156" i="3" s="1"/>
  <c r="G156" i="3" s="1"/>
  <c r="E142" i="4"/>
  <c r="H142" i="4" s="1"/>
  <c r="C143" i="4" s="1"/>
  <c r="K234" i="3"/>
  <c r="F234" i="3"/>
  <c r="B235" i="3"/>
  <c r="D143" i="4"/>
  <c r="G143" i="4" s="1"/>
  <c r="N153" i="3"/>
  <c r="Q153" i="3" s="1"/>
  <c r="L154" i="3" s="1"/>
  <c r="F234" i="4"/>
  <c r="M234" i="4"/>
  <c r="I234" i="4"/>
  <c r="B235" i="4"/>
  <c r="P233" i="3"/>
  <c r="T233" i="4"/>
  <c r="S163" i="4" l="1"/>
  <c r="N164" i="4" s="1"/>
  <c r="F235" i="4"/>
  <c r="E156" i="3"/>
  <c r="H156" i="3" s="1"/>
  <c r="C157" i="3" s="1"/>
  <c r="D157" i="3" s="1"/>
  <c r="G157" i="3" s="1"/>
  <c r="T234" i="4"/>
  <c r="P234" i="3"/>
  <c r="E143" i="4"/>
  <c r="H143" i="4" s="1"/>
  <c r="C144" i="4" s="1"/>
  <c r="M154" i="3"/>
  <c r="O154" i="3" s="1"/>
  <c r="B236" i="3"/>
  <c r="F235" i="3"/>
  <c r="K235" i="3"/>
  <c r="M235" i="4"/>
  <c r="I235" i="4"/>
  <c r="B236" i="4"/>
  <c r="O164" i="4" l="1"/>
  <c r="P164" i="4" s="1"/>
  <c r="R164" i="4"/>
  <c r="Q164" i="4" s="1"/>
  <c r="E157" i="3"/>
  <c r="H157" i="3" s="1"/>
  <c r="C158" i="3" s="1"/>
  <c r="F236" i="4"/>
  <c r="N154" i="3"/>
  <c r="Q154" i="3" s="1"/>
  <c r="L155" i="3" s="1"/>
  <c r="M155" i="3" s="1"/>
  <c r="O155" i="3" s="1"/>
  <c r="M236" i="4"/>
  <c r="I236" i="4"/>
  <c r="B237" i="4"/>
  <c r="D158" i="3"/>
  <c r="G158" i="3" s="1"/>
  <c r="F236" i="3"/>
  <c r="B237" i="3"/>
  <c r="K236" i="3"/>
  <c r="P235" i="3"/>
  <c r="D144" i="4"/>
  <c r="G144" i="4" s="1"/>
  <c r="T235" i="4"/>
  <c r="S164" i="4" l="1"/>
  <c r="N165" i="4" s="1"/>
  <c r="E158" i="3"/>
  <c r="H158" i="3" s="1"/>
  <c r="C159" i="3" s="1"/>
  <c r="N155" i="3"/>
  <c r="Q155" i="3" s="1"/>
  <c r="L156" i="3" s="1"/>
  <c r="M237" i="4"/>
  <c r="I237" i="4"/>
  <c r="B238" i="4"/>
  <c r="E144" i="4"/>
  <c r="H144" i="4" s="1"/>
  <c r="C145" i="4" s="1"/>
  <c r="P236" i="3"/>
  <c r="K237" i="3"/>
  <c r="F237" i="3"/>
  <c r="B238" i="3"/>
  <c r="F237" i="4"/>
  <c r="T236" i="4"/>
  <c r="O165" i="4" l="1"/>
  <c r="P165" i="4" s="1"/>
  <c r="R165" i="4"/>
  <c r="Q165" i="4" s="1"/>
  <c r="D145" i="4"/>
  <c r="G145" i="4" s="1"/>
  <c r="F238" i="4"/>
  <c r="T237" i="4"/>
  <c r="M156" i="3"/>
  <c r="O156" i="3" s="1"/>
  <c r="P237" i="3"/>
  <c r="K238" i="3"/>
  <c r="F238" i="3"/>
  <c r="B239" i="3"/>
  <c r="D159" i="3"/>
  <c r="G159" i="3" s="1"/>
  <c r="B239" i="4"/>
  <c r="I238" i="4"/>
  <c r="M238" i="4"/>
  <c r="S165" i="4" l="1"/>
  <c r="N166" i="4" s="1"/>
  <c r="F239" i="4"/>
  <c r="P238" i="3"/>
  <c r="I239" i="4"/>
  <c r="M239" i="4"/>
  <c r="B240" i="4"/>
  <c r="E145" i="4"/>
  <c r="H145" i="4" s="1"/>
  <c r="C146" i="4" s="1"/>
  <c r="K239" i="3"/>
  <c r="F239" i="3"/>
  <c r="B240" i="3"/>
  <c r="N156" i="3"/>
  <c r="Q156" i="3" s="1"/>
  <c r="L157" i="3" s="1"/>
  <c r="E159" i="3"/>
  <c r="H159" i="3" s="1"/>
  <c r="C160" i="3" s="1"/>
  <c r="T238" i="4"/>
  <c r="R166" i="4" l="1"/>
  <c r="O166" i="4"/>
  <c r="P166" i="4" s="1"/>
  <c r="S166" i="4" s="1"/>
  <c r="N167" i="4" s="1"/>
  <c r="F240" i="3"/>
  <c r="K240" i="3"/>
  <c r="B241" i="3"/>
  <c r="D146" i="4"/>
  <c r="G146" i="4" s="1"/>
  <c r="M157" i="3"/>
  <c r="O157" i="3" s="1"/>
  <c r="T239" i="4"/>
  <c r="P239" i="3"/>
  <c r="M240" i="4"/>
  <c r="I240" i="4"/>
  <c r="B241" i="4"/>
  <c r="D160" i="3"/>
  <c r="G160" i="3" s="1"/>
  <c r="F240" i="4"/>
  <c r="O167" i="4" l="1"/>
  <c r="P167" i="4" s="1"/>
  <c r="R167" i="4"/>
  <c r="Q167" i="4" s="1"/>
  <c r="Q166" i="4"/>
  <c r="E146" i="4"/>
  <c r="H146" i="4" s="1"/>
  <c r="C147" i="4" s="1"/>
  <c r="F241" i="4"/>
  <c r="P240" i="3"/>
  <c r="B242" i="3"/>
  <c r="K241" i="3"/>
  <c r="F241" i="3"/>
  <c r="E160" i="3"/>
  <c r="H160" i="3" s="1"/>
  <c r="C161" i="3" s="1"/>
  <c r="N157" i="3"/>
  <c r="Q157" i="3" s="1"/>
  <c r="L158" i="3" s="1"/>
  <c r="T240" i="4"/>
  <c r="D147" i="4"/>
  <c r="G147" i="4" s="1"/>
  <c r="B242" i="4"/>
  <c r="I241" i="4"/>
  <c r="M241" i="4"/>
  <c r="S167" i="4" l="1"/>
  <c r="N168" i="4" s="1"/>
  <c r="F242" i="4"/>
  <c r="B243" i="3"/>
  <c r="F242" i="3"/>
  <c r="K242" i="3"/>
  <c r="T241" i="4"/>
  <c r="I242" i="4"/>
  <c r="B243" i="4"/>
  <c r="M242" i="4"/>
  <c r="D161" i="3"/>
  <c r="G161" i="3" s="1"/>
  <c r="E147" i="4"/>
  <c r="H147" i="4" s="1"/>
  <c r="C148" i="4" s="1"/>
  <c r="M158" i="3"/>
  <c r="O158" i="3" s="1"/>
  <c r="P241" i="3"/>
  <c r="O168" i="4" l="1"/>
  <c r="P168" i="4" s="1"/>
  <c r="R168" i="4"/>
  <c r="Q168" i="4" s="1"/>
  <c r="E161" i="3"/>
  <c r="H161" i="3" s="1"/>
  <c r="C162" i="3" s="1"/>
  <c r="T242" i="4"/>
  <c r="N158" i="3"/>
  <c r="Q158" i="3" s="1"/>
  <c r="L159" i="3" s="1"/>
  <c r="P242" i="3"/>
  <c r="D162" i="3"/>
  <c r="G162" i="3" s="1"/>
  <c r="M243" i="4"/>
  <c r="I243" i="4"/>
  <c r="B244" i="4"/>
  <c r="F243" i="4"/>
  <c r="F243" i="3"/>
  <c r="B244" i="3"/>
  <c r="K243" i="3"/>
  <c r="D148" i="4"/>
  <c r="G148" i="4" s="1"/>
  <c r="S168" i="4" l="1"/>
  <c r="N169" i="4" s="1"/>
  <c r="E148" i="4"/>
  <c r="H148" i="4" s="1"/>
  <c r="C149" i="4" s="1"/>
  <c r="K244" i="3"/>
  <c r="F244" i="3"/>
  <c r="B245" i="3"/>
  <c r="M159" i="3"/>
  <c r="O159" i="3" s="1"/>
  <c r="T243" i="4"/>
  <c r="E162" i="3"/>
  <c r="H162" i="3" s="1"/>
  <c r="C163" i="3" s="1"/>
  <c r="D149" i="4"/>
  <c r="G149" i="4" s="1"/>
  <c r="B245" i="4"/>
  <c r="M244" i="4"/>
  <c r="I244" i="4"/>
  <c r="P243" i="3"/>
  <c r="F244" i="4"/>
  <c r="R169" i="4" l="1"/>
  <c r="O169" i="4"/>
  <c r="P169" i="4" s="1"/>
  <c r="S169" i="4" s="1"/>
  <c r="N170" i="4" s="1"/>
  <c r="N159" i="3"/>
  <c r="Q159" i="3" s="1"/>
  <c r="L160" i="3" s="1"/>
  <c r="F245" i="4"/>
  <c r="D163" i="3"/>
  <c r="G163" i="3" s="1"/>
  <c r="T244" i="4"/>
  <c r="I245" i="4"/>
  <c r="M245" i="4"/>
  <c r="B246" i="4"/>
  <c r="M160" i="3"/>
  <c r="O160" i="3" s="1"/>
  <c r="P244" i="3"/>
  <c r="E149" i="4"/>
  <c r="H149" i="4" s="1"/>
  <c r="C150" i="4" s="1"/>
  <c r="K245" i="3"/>
  <c r="F245" i="3"/>
  <c r="B246" i="3"/>
  <c r="O170" i="4" l="1"/>
  <c r="P170" i="4" s="1"/>
  <c r="R170" i="4"/>
  <c r="Q170" i="4" s="1"/>
  <c r="Q169" i="4"/>
  <c r="P245" i="3"/>
  <c r="T245" i="4"/>
  <c r="E163" i="3"/>
  <c r="H163" i="3" s="1"/>
  <c r="C164" i="3" s="1"/>
  <c r="M246" i="4"/>
  <c r="I246" i="4"/>
  <c r="B247" i="4"/>
  <c r="F246" i="3"/>
  <c r="K246" i="3"/>
  <c r="B247" i="3"/>
  <c r="N160" i="3"/>
  <c r="Q160" i="3" s="1"/>
  <c r="L161" i="3" s="1"/>
  <c r="D150" i="4"/>
  <c r="G150" i="4" s="1"/>
  <c r="F246" i="4"/>
  <c r="E150" i="4" l="1"/>
  <c r="H150" i="4" s="1"/>
  <c r="C151" i="4" s="1"/>
  <c r="S170" i="4"/>
  <c r="N171" i="4" s="1"/>
  <c r="D151" i="4"/>
  <c r="G151" i="4" s="1"/>
  <c r="E151" i="4"/>
  <c r="H151" i="4" s="1"/>
  <c r="C152" i="4" s="1"/>
  <c r="I247" i="4"/>
  <c r="B248" i="4"/>
  <c r="M247" i="4"/>
  <c r="F247" i="4"/>
  <c r="T246" i="4"/>
  <c r="P246" i="3"/>
  <c r="B248" i="3"/>
  <c r="K247" i="3"/>
  <c r="F247" i="3"/>
  <c r="M161" i="3"/>
  <c r="O161" i="3" s="1"/>
  <c r="D164" i="3"/>
  <c r="G164" i="3" s="1"/>
  <c r="O171" i="4" l="1"/>
  <c r="P171" i="4" s="1"/>
  <c r="R171" i="4"/>
  <c r="Q171" i="4" s="1"/>
  <c r="F248" i="4"/>
  <c r="T247" i="4"/>
  <c r="P247" i="3"/>
  <c r="D152" i="4"/>
  <c r="G152" i="4" s="1"/>
  <c r="E152" i="4"/>
  <c r="N161" i="3"/>
  <c r="Q161" i="3" s="1"/>
  <c r="L162" i="3" s="1"/>
  <c r="I248" i="4"/>
  <c r="B249" i="4"/>
  <c r="M248" i="4"/>
  <c r="B249" i="3"/>
  <c r="K248" i="3"/>
  <c r="F248" i="3"/>
  <c r="E164" i="3"/>
  <c r="H164" i="3" s="1"/>
  <c r="C165" i="3" s="1"/>
  <c r="S171" i="4" l="1"/>
  <c r="N172" i="4" s="1"/>
  <c r="F249" i="4"/>
  <c r="B250" i="3"/>
  <c r="K249" i="3"/>
  <c r="F249" i="3"/>
  <c r="P248" i="3"/>
  <c r="D165" i="3"/>
  <c r="G165" i="3" s="1"/>
  <c r="M162" i="3"/>
  <c r="O162" i="3" s="1"/>
  <c r="H152" i="4"/>
  <c r="C153" i="4" s="1"/>
  <c r="T248" i="4"/>
  <c r="M249" i="4"/>
  <c r="I249" i="4"/>
  <c r="B250" i="4"/>
  <c r="N162" i="3" l="1"/>
  <c r="Q162" i="3" s="1"/>
  <c r="L163" i="3" s="1"/>
  <c r="O172" i="4"/>
  <c r="P172" i="4" s="1"/>
  <c r="R172" i="4"/>
  <c r="Q172" i="4" s="1"/>
  <c r="F250" i="4"/>
  <c r="D153" i="4"/>
  <c r="G153" i="4" s="1"/>
  <c r="E165" i="3"/>
  <c r="H165" i="3" s="1"/>
  <c r="C166" i="3" s="1"/>
  <c r="M163" i="3"/>
  <c r="O163" i="3" s="1"/>
  <c r="T249" i="4"/>
  <c r="K250" i="3"/>
  <c r="B251" i="3"/>
  <c r="F250" i="3"/>
  <c r="P249" i="3"/>
  <c r="I250" i="4"/>
  <c r="B251" i="4"/>
  <c r="M250" i="4"/>
  <c r="S172" i="4" l="1"/>
  <c r="N173" i="4" s="1"/>
  <c r="D166" i="3"/>
  <c r="G166" i="3" s="1"/>
  <c r="E166" i="3"/>
  <c r="I251" i="4"/>
  <c r="B252" i="4"/>
  <c r="M251" i="4"/>
  <c r="N163" i="3"/>
  <c r="Q163" i="3" s="1"/>
  <c r="L164" i="3" s="1"/>
  <c r="B252" i="3"/>
  <c r="K251" i="3"/>
  <c r="F251" i="3"/>
  <c r="P250" i="3"/>
  <c r="T250" i="4"/>
  <c r="F251" i="4"/>
  <c r="E153" i="4"/>
  <c r="H153" i="4" s="1"/>
  <c r="C154" i="4" s="1"/>
  <c r="O173" i="4" l="1"/>
  <c r="P173" i="4"/>
  <c r="R173" i="4"/>
  <c r="Q173" i="4" s="1"/>
  <c r="F252" i="3"/>
  <c r="B253" i="3"/>
  <c r="K252" i="3"/>
  <c r="M252" i="4"/>
  <c r="B253" i="4"/>
  <c r="I252" i="4"/>
  <c r="F252" i="4"/>
  <c r="T251" i="4"/>
  <c r="M164" i="3"/>
  <c r="O164" i="3" s="1"/>
  <c r="P251" i="3"/>
  <c r="H166" i="3"/>
  <c r="C167" i="3" s="1"/>
  <c r="D154" i="4"/>
  <c r="G154" i="4" s="1"/>
  <c r="E154" i="4"/>
  <c r="H154" i="4" s="1"/>
  <c r="C155" i="4" s="1"/>
  <c r="S173" i="4" l="1"/>
  <c r="N174" i="4" s="1"/>
  <c r="N164" i="3"/>
  <c r="Q164" i="3" s="1"/>
  <c r="L165" i="3" s="1"/>
  <c r="M165" i="3"/>
  <c r="O165" i="3" s="1"/>
  <c r="N165" i="3"/>
  <c r="Q165" i="3" s="1"/>
  <c r="L166" i="3" s="1"/>
  <c r="B254" i="3"/>
  <c r="K253" i="3"/>
  <c r="F253" i="3"/>
  <c r="D155" i="4"/>
  <c r="G155" i="4" s="1"/>
  <c r="P252" i="3"/>
  <c r="T252" i="4"/>
  <c r="F253" i="4"/>
  <c r="I253" i="4"/>
  <c r="B254" i="4"/>
  <c r="M253" i="4"/>
  <c r="D167" i="3"/>
  <c r="G167" i="3" s="1"/>
  <c r="E167" i="3"/>
  <c r="R174" i="4" l="1"/>
  <c r="O174" i="4"/>
  <c r="P174" i="4" s="1"/>
  <c r="S174" i="4" s="1"/>
  <c r="N175" i="4" s="1"/>
  <c r="I254" i="4"/>
  <c r="B255" i="4"/>
  <c r="M254" i="4"/>
  <c r="K254" i="3"/>
  <c r="F254" i="3"/>
  <c r="B255" i="3"/>
  <c r="F254" i="4"/>
  <c r="P253" i="3"/>
  <c r="H167" i="3"/>
  <c r="C168" i="3" s="1"/>
  <c r="E155" i="4"/>
  <c r="H155" i="4" s="1"/>
  <c r="C156" i="4" s="1"/>
  <c r="T253" i="4"/>
  <c r="M166" i="3"/>
  <c r="O166" i="3" s="1"/>
  <c r="R175" i="4" l="1"/>
  <c r="Q175" i="4" s="1"/>
  <c r="O175" i="4"/>
  <c r="P175" i="4" s="1"/>
  <c r="S175" i="4" s="1"/>
  <c r="N176" i="4" s="1"/>
  <c r="Q174" i="4"/>
  <c r="M255" i="4"/>
  <c r="I255" i="4"/>
  <c r="B256" i="4"/>
  <c r="K255" i="3"/>
  <c r="B256" i="3"/>
  <c r="F255" i="3"/>
  <c r="F255" i="4"/>
  <c r="D168" i="3"/>
  <c r="G168" i="3" s="1"/>
  <c r="D156" i="4"/>
  <c r="G156" i="4" s="1"/>
  <c r="E156" i="4"/>
  <c r="H156" i="4" s="1"/>
  <c r="C157" i="4" s="1"/>
  <c r="N166" i="3"/>
  <c r="Q166" i="3" s="1"/>
  <c r="L167" i="3" s="1"/>
  <c r="P254" i="3"/>
  <c r="T254" i="4"/>
  <c r="O176" i="4" l="1"/>
  <c r="P176" i="4" s="1"/>
  <c r="R176" i="4"/>
  <c r="Q176" i="4" s="1"/>
  <c r="F256" i="4"/>
  <c r="E168" i="3"/>
  <c r="H168" i="3" s="1"/>
  <c r="C169" i="3" s="1"/>
  <c r="T255" i="4"/>
  <c r="P255" i="3"/>
  <c r="D169" i="3"/>
  <c r="G169" i="3" s="1"/>
  <c r="K256" i="3"/>
  <c r="B257" i="3"/>
  <c r="F256" i="3"/>
  <c r="M167" i="3"/>
  <c r="O167" i="3" s="1"/>
  <c r="D157" i="4"/>
  <c r="G157" i="4" s="1"/>
  <c r="E157" i="4"/>
  <c r="H157" i="4" s="1"/>
  <c r="C158" i="4" s="1"/>
  <c r="I256" i="4"/>
  <c r="B257" i="4"/>
  <c r="M256" i="4"/>
  <c r="S176" i="4" l="1"/>
  <c r="N177" i="4" s="1"/>
  <c r="N167" i="3"/>
  <c r="Q167" i="3" s="1"/>
  <c r="L168" i="3" s="1"/>
  <c r="E169" i="3"/>
  <c r="H169" i="3" s="1"/>
  <c r="C170" i="3" s="1"/>
  <c r="F257" i="4"/>
  <c r="B258" i="3"/>
  <c r="K257" i="3"/>
  <c r="F257" i="3"/>
  <c r="D170" i="3"/>
  <c r="G170" i="3" s="1"/>
  <c r="M168" i="3"/>
  <c r="O168" i="3" s="1"/>
  <c r="P256" i="3"/>
  <c r="T256" i="4"/>
  <c r="D158" i="4"/>
  <c r="G158" i="4" s="1"/>
  <c r="I257" i="4"/>
  <c r="B258" i="4"/>
  <c r="M257" i="4"/>
  <c r="R177" i="4" l="1"/>
  <c r="O177" i="4"/>
  <c r="P177" i="4" s="1"/>
  <c r="S177" i="4" s="1"/>
  <c r="N178" i="4" s="1"/>
  <c r="E170" i="3"/>
  <c r="H170" i="3" s="1"/>
  <c r="C171" i="3" s="1"/>
  <c r="D171" i="3" s="1"/>
  <c r="G171" i="3" s="1"/>
  <c r="F258" i="4"/>
  <c r="P257" i="3"/>
  <c r="F258" i="3"/>
  <c r="B259" i="3"/>
  <c r="K258" i="3"/>
  <c r="N168" i="3"/>
  <c r="Q168" i="3" s="1"/>
  <c r="L169" i="3" s="1"/>
  <c r="E158" i="4"/>
  <c r="H158" i="4" s="1"/>
  <c r="C159" i="4" s="1"/>
  <c r="T257" i="4"/>
  <c r="M258" i="4"/>
  <c r="B259" i="4"/>
  <c r="I258" i="4"/>
  <c r="O178" i="4" l="1"/>
  <c r="P178" i="4" s="1"/>
  <c r="S178" i="4" s="1"/>
  <c r="N179" i="4" s="1"/>
  <c r="R178" i="4"/>
  <c r="Q178" i="4" s="1"/>
  <c r="Q177" i="4"/>
  <c r="E171" i="3"/>
  <c r="H171" i="3" s="1"/>
  <c r="C172" i="3" s="1"/>
  <c r="D172" i="3" s="1"/>
  <c r="G172" i="3" s="1"/>
  <c r="I259" i="4"/>
  <c r="B260" i="4"/>
  <c r="M259" i="4"/>
  <c r="T258" i="4"/>
  <c r="B260" i="3"/>
  <c r="K259" i="3"/>
  <c r="F259" i="3"/>
  <c r="D159" i="4"/>
  <c r="G159" i="4" s="1"/>
  <c r="M169" i="3"/>
  <c r="O169" i="3" s="1"/>
  <c r="P258" i="3"/>
  <c r="F259" i="4"/>
  <c r="O179" i="4" l="1"/>
  <c r="P179" i="4" s="1"/>
  <c r="S179" i="4" s="1"/>
  <c r="N180" i="4" s="1"/>
  <c r="R179" i="4"/>
  <c r="Q179" i="4" s="1"/>
  <c r="E172" i="3"/>
  <c r="H172" i="3" s="1"/>
  <c r="C173" i="3" s="1"/>
  <c r="E159" i="4"/>
  <c r="H159" i="4" s="1"/>
  <c r="C160" i="4" s="1"/>
  <c r="D160" i="4" s="1"/>
  <c r="G160" i="4" s="1"/>
  <c r="T259" i="4"/>
  <c r="P259" i="3"/>
  <c r="N169" i="3"/>
  <c r="Q169" i="3" s="1"/>
  <c r="L170" i="3" s="1"/>
  <c r="F260" i="4"/>
  <c r="I260" i="4"/>
  <c r="B261" i="4"/>
  <c r="M260" i="4"/>
  <c r="F260" i="3"/>
  <c r="B261" i="3"/>
  <c r="K260" i="3"/>
  <c r="D173" i="3"/>
  <c r="G173" i="3" s="1"/>
  <c r="R180" i="4" l="1"/>
  <c r="O180" i="4"/>
  <c r="P180" i="4" s="1"/>
  <c r="S180" i="4" s="1"/>
  <c r="N181" i="4" s="1"/>
  <c r="E160" i="4"/>
  <c r="H160" i="4" s="1"/>
  <c r="C161" i="4" s="1"/>
  <c r="M261" i="4"/>
  <c r="I261" i="4"/>
  <c r="B262" i="4"/>
  <c r="P260" i="3"/>
  <c r="D161" i="4"/>
  <c r="G161" i="4" s="1"/>
  <c r="T260" i="4"/>
  <c r="F261" i="4"/>
  <c r="K261" i="3"/>
  <c r="F261" i="3"/>
  <c r="B262" i="3"/>
  <c r="M170" i="3"/>
  <c r="O170" i="3" s="1"/>
  <c r="E173" i="3"/>
  <c r="H173" i="3" s="1"/>
  <c r="C174" i="3" s="1"/>
  <c r="O181" i="4" l="1"/>
  <c r="P181" i="4" s="1"/>
  <c r="S181" i="4" s="1"/>
  <c r="N182" i="4" s="1"/>
  <c r="R181" i="4"/>
  <c r="Q181" i="4" s="1"/>
  <c r="Q180" i="4"/>
  <c r="N170" i="3"/>
  <c r="Q170" i="3" s="1"/>
  <c r="L171" i="3" s="1"/>
  <c r="P261" i="3"/>
  <c r="I262" i="4"/>
  <c r="B263" i="4"/>
  <c r="M262" i="4"/>
  <c r="F262" i="4"/>
  <c r="T261" i="4"/>
  <c r="E161" i="4"/>
  <c r="H161" i="4" s="1"/>
  <c r="C162" i="4" s="1"/>
  <c r="K262" i="3"/>
  <c r="F262" i="3"/>
  <c r="B263" i="3"/>
  <c r="D174" i="3"/>
  <c r="G174" i="3" s="1"/>
  <c r="O182" i="4" l="1"/>
  <c r="P182" i="4" s="1"/>
  <c r="R182" i="4"/>
  <c r="Q182" i="4" s="1"/>
  <c r="F263" i="4"/>
  <c r="M171" i="3"/>
  <c r="O171" i="3" s="1"/>
  <c r="P262" i="3"/>
  <c r="T262" i="4"/>
  <c r="E174" i="3"/>
  <c r="H174" i="3" s="1"/>
  <c r="C175" i="3" s="1"/>
  <c r="D162" i="4"/>
  <c r="G162" i="4" s="1"/>
  <c r="K263" i="3"/>
  <c r="F263" i="3"/>
  <c r="B264" i="3"/>
  <c r="I263" i="4"/>
  <c r="B264" i="4"/>
  <c r="M263" i="4"/>
  <c r="N171" i="3" l="1"/>
  <c r="Q171" i="3" s="1"/>
  <c r="L172" i="3" s="1"/>
  <c r="S182" i="4"/>
  <c r="N183" i="4" s="1"/>
  <c r="F264" i="4"/>
  <c r="E162" i="4"/>
  <c r="H162" i="4" s="1"/>
  <c r="C163" i="4" s="1"/>
  <c r="D175" i="3"/>
  <c r="G175" i="3" s="1"/>
  <c r="M172" i="3"/>
  <c r="O172" i="3" s="1"/>
  <c r="F264" i="3"/>
  <c r="K264" i="3"/>
  <c r="B265" i="3"/>
  <c r="P263" i="3"/>
  <c r="T263" i="4"/>
  <c r="M264" i="4"/>
  <c r="B265" i="4"/>
  <c r="I264" i="4"/>
  <c r="F265" i="4" s="1"/>
  <c r="R183" i="4" l="1"/>
  <c r="O183" i="4"/>
  <c r="P183" i="4" s="1"/>
  <c r="S183" i="4" s="1"/>
  <c r="N184" i="4" s="1"/>
  <c r="N172" i="3"/>
  <c r="Q172" i="3" s="1"/>
  <c r="L173" i="3" s="1"/>
  <c r="M173" i="3"/>
  <c r="O173" i="3" s="1"/>
  <c r="E175" i="3"/>
  <c r="H175" i="3" s="1"/>
  <c r="C176" i="3" s="1"/>
  <c r="B266" i="3"/>
  <c r="K265" i="3"/>
  <c r="F265" i="3"/>
  <c r="D163" i="4"/>
  <c r="G163" i="4" s="1"/>
  <c r="T264" i="4"/>
  <c r="I265" i="4"/>
  <c r="B266" i="4"/>
  <c r="M265" i="4"/>
  <c r="P264" i="3"/>
  <c r="R184" i="4" l="1"/>
  <c r="O184" i="4"/>
  <c r="P184" i="4" s="1"/>
  <c r="S184" i="4" s="1"/>
  <c r="N185" i="4" s="1"/>
  <c r="Q183" i="4"/>
  <c r="N173" i="3"/>
  <c r="Q173" i="3" s="1"/>
  <c r="L174" i="3" s="1"/>
  <c r="E163" i="4"/>
  <c r="H163" i="4" s="1"/>
  <c r="C164" i="4" s="1"/>
  <c r="D164" i="4" s="1"/>
  <c r="G164" i="4" s="1"/>
  <c r="I266" i="4"/>
  <c r="B267" i="4"/>
  <c r="M266" i="4"/>
  <c r="K266" i="3"/>
  <c r="F266" i="3"/>
  <c r="B267" i="3"/>
  <c r="M174" i="3"/>
  <c r="O174" i="3" s="1"/>
  <c r="P265" i="3"/>
  <c r="T265" i="4"/>
  <c r="D176" i="3"/>
  <c r="G176" i="3" s="1"/>
  <c r="F266" i="4"/>
  <c r="R185" i="4" l="1"/>
  <c r="Q185" i="4" s="1"/>
  <c r="O185" i="4"/>
  <c r="P185" i="4" s="1"/>
  <c r="Q184" i="4"/>
  <c r="E176" i="3"/>
  <c r="H176" i="3" s="1"/>
  <c r="C177" i="3" s="1"/>
  <c r="D177" i="3" s="1"/>
  <c r="G177" i="3" s="1"/>
  <c r="N174" i="3"/>
  <c r="Q174" i="3" s="1"/>
  <c r="L175" i="3" s="1"/>
  <c r="M175" i="3" s="1"/>
  <c r="O175" i="3" s="1"/>
  <c r="E164" i="4"/>
  <c r="H164" i="4" s="1"/>
  <c r="C165" i="4" s="1"/>
  <c r="D165" i="4" s="1"/>
  <c r="G165" i="4" s="1"/>
  <c r="T266" i="4"/>
  <c r="P266" i="3"/>
  <c r="M267" i="4"/>
  <c r="I267" i="4"/>
  <c r="B268" i="4"/>
  <c r="F267" i="4"/>
  <c r="B268" i="3"/>
  <c r="F267" i="3"/>
  <c r="K267" i="3"/>
  <c r="E165" i="4" l="1"/>
  <c r="H165" i="4" s="1"/>
  <c r="C166" i="4" s="1"/>
  <c r="S185" i="4"/>
  <c r="N186" i="4" s="1"/>
  <c r="F268" i="4"/>
  <c r="K268" i="3"/>
  <c r="B269" i="3"/>
  <c r="F268" i="3"/>
  <c r="P267" i="3"/>
  <c r="N175" i="3"/>
  <c r="Q175" i="3" s="1"/>
  <c r="L176" i="3" s="1"/>
  <c r="D166" i="4"/>
  <c r="G166" i="4" s="1"/>
  <c r="E166" i="4"/>
  <c r="H166" i="4" s="1"/>
  <c r="C167" i="4" s="1"/>
  <c r="I268" i="4"/>
  <c r="B269" i="4"/>
  <c r="M268" i="4"/>
  <c r="T267" i="4"/>
  <c r="E177" i="3"/>
  <c r="H177" i="3" s="1"/>
  <c r="C178" i="3" s="1"/>
  <c r="O186" i="4" l="1"/>
  <c r="P186" i="4" s="1"/>
  <c r="S186" i="4" s="1"/>
  <c r="N187" i="4" s="1"/>
  <c r="R186" i="4"/>
  <c r="I269" i="4"/>
  <c r="B270" i="4"/>
  <c r="M269" i="4"/>
  <c r="D178" i="3"/>
  <c r="G178" i="3" s="1"/>
  <c r="D167" i="4"/>
  <c r="G167" i="4" s="1"/>
  <c r="K269" i="3"/>
  <c r="F269" i="3"/>
  <c r="B270" i="3"/>
  <c r="M176" i="3"/>
  <c r="O176" i="3" s="1"/>
  <c r="F269" i="4"/>
  <c r="P268" i="3"/>
  <c r="T268" i="4"/>
  <c r="Q186" i="4" l="1"/>
  <c r="R187" i="4"/>
  <c r="Q187" i="4" s="1"/>
  <c r="O187" i="4"/>
  <c r="P187" i="4"/>
  <c r="M270" i="4"/>
  <c r="B271" i="4"/>
  <c r="I270" i="4"/>
  <c r="T269" i="4"/>
  <c r="P269" i="3"/>
  <c r="N176" i="3"/>
  <c r="Q176" i="3" s="1"/>
  <c r="L177" i="3" s="1"/>
  <c r="E178" i="3"/>
  <c r="H178" i="3" s="1"/>
  <c r="C179" i="3" s="1"/>
  <c r="F270" i="4"/>
  <c r="E167" i="4"/>
  <c r="H167" i="4" s="1"/>
  <c r="C168" i="4" s="1"/>
  <c r="K270" i="3"/>
  <c r="B271" i="3"/>
  <c r="F270" i="3"/>
  <c r="S187" i="4" l="1"/>
  <c r="N188" i="4" s="1"/>
  <c r="I271" i="4"/>
  <c r="B272" i="4"/>
  <c r="M271" i="4"/>
  <c r="F271" i="4"/>
  <c r="F271" i="3"/>
  <c r="B272" i="3"/>
  <c r="K271" i="3"/>
  <c r="D179" i="3"/>
  <c r="G179" i="3" s="1"/>
  <c r="P270" i="3"/>
  <c r="D168" i="4"/>
  <c r="G168" i="4" s="1"/>
  <c r="E168" i="4"/>
  <c r="H168" i="4" s="1"/>
  <c r="C169" i="4" s="1"/>
  <c r="T270" i="4"/>
  <c r="M177" i="3"/>
  <c r="O177" i="3" s="1"/>
  <c r="N177" i="3"/>
  <c r="Q177" i="3" s="1"/>
  <c r="L178" i="3" s="1"/>
  <c r="R188" i="4" l="1"/>
  <c r="O188" i="4"/>
  <c r="P188" i="4" s="1"/>
  <c r="S188" i="4" s="1"/>
  <c r="N189" i="4" s="1"/>
  <c r="D169" i="4"/>
  <c r="G169" i="4" s="1"/>
  <c r="P271" i="3"/>
  <c r="M178" i="3"/>
  <c r="O178" i="3" s="1"/>
  <c r="E179" i="3"/>
  <c r="H179" i="3" s="1"/>
  <c r="C180" i="3" s="1"/>
  <c r="K272" i="3"/>
  <c r="F272" i="3"/>
  <c r="B273" i="3"/>
  <c r="T271" i="4"/>
  <c r="I272" i="4"/>
  <c r="B273" i="4"/>
  <c r="M272" i="4"/>
  <c r="F272" i="4"/>
  <c r="R189" i="4" l="1"/>
  <c r="O189" i="4"/>
  <c r="P189" i="4" s="1"/>
  <c r="S189" i="4" s="1"/>
  <c r="N190" i="4" s="1"/>
  <c r="Q188" i="4"/>
  <c r="T272" i="4"/>
  <c r="N178" i="3"/>
  <c r="Q178" i="3" s="1"/>
  <c r="L179" i="3" s="1"/>
  <c r="M273" i="4"/>
  <c r="B274" i="4"/>
  <c r="I273" i="4"/>
  <c r="F273" i="4"/>
  <c r="B274" i="3"/>
  <c r="F273" i="3"/>
  <c r="K273" i="3"/>
  <c r="P272" i="3"/>
  <c r="E169" i="4"/>
  <c r="H169" i="4" s="1"/>
  <c r="C170" i="4" s="1"/>
  <c r="D180" i="3"/>
  <c r="G180" i="3" s="1"/>
  <c r="O190" i="4" l="1"/>
  <c r="R190" i="4"/>
  <c r="Q190" i="4" s="1"/>
  <c r="P190" i="4"/>
  <c r="S190" i="4" s="1"/>
  <c r="N191" i="4" s="1"/>
  <c r="Q189" i="4"/>
  <c r="I274" i="4"/>
  <c r="B275" i="4"/>
  <c r="M274" i="4"/>
  <c r="T273" i="4"/>
  <c r="M179" i="3"/>
  <c r="O179" i="3" s="1"/>
  <c r="K274" i="3"/>
  <c r="B275" i="3"/>
  <c r="F274" i="3"/>
  <c r="D170" i="4"/>
  <c r="G170" i="4" s="1"/>
  <c r="F274" i="4"/>
  <c r="P273" i="3"/>
  <c r="E180" i="3"/>
  <c r="H180" i="3" s="1"/>
  <c r="C181" i="3" s="1"/>
  <c r="R191" i="4" l="1"/>
  <c r="O191" i="4"/>
  <c r="P191" i="4" s="1"/>
  <c r="S191" i="4" s="1"/>
  <c r="N192" i="4" s="1"/>
  <c r="N179" i="3"/>
  <c r="Q179" i="3" s="1"/>
  <c r="L180" i="3" s="1"/>
  <c r="P274" i="3"/>
  <c r="M180" i="3"/>
  <c r="O180" i="3" s="1"/>
  <c r="T274" i="4"/>
  <c r="I275" i="4"/>
  <c r="B276" i="4"/>
  <c r="M275" i="4"/>
  <c r="E170" i="4"/>
  <c r="H170" i="4" s="1"/>
  <c r="C171" i="4" s="1"/>
  <c r="F275" i="4"/>
  <c r="D181" i="3"/>
  <c r="G181" i="3" s="1"/>
  <c r="K275" i="3"/>
  <c r="B276" i="3"/>
  <c r="F275" i="3"/>
  <c r="O192" i="4" l="1"/>
  <c r="P192" i="4"/>
  <c r="R192" i="4"/>
  <c r="Q192" i="4" s="1"/>
  <c r="Q191" i="4"/>
  <c r="N180" i="3"/>
  <c r="Q180" i="3" s="1"/>
  <c r="L181" i="3" s="1"/>
  <c r="F276" i="4"/>
  <c r="E181" i="3"/>
  <c r="H181" i="3" s="1"/>
  <c r="C182" i="3" s="1"/>
  <c r="P275" i="3"/>
  <c r="K276" i="3"/>
  <c r="F276" i="3"/>
  <c r="B277" i="3"/>
  <c r="D171" i="4"/>
  <c r="G171" i="4" s="1"/>
  <c r="E171" i="4"/>
  <c r="H171" i="4" s="1"/>
  <c r="C172" i="4" s="1"/>
  <c r="T275" i="4"/>
  <c r="M181" i="3"/>
  <c r="O181" i="3" s="1"/>
  <c r="M276" i="4"/>
  <c r="I276" i="4"/>
  <c r="B277" i="4"/>
  <c r="S192" i="4" l="1"/>
  <c r="N193" i="4" s="1"/>
  <c r="D182" i="3"/>
  <c r="G182" i="3" s="1"/>
  <c r="P276" i="3"/>
  <c r="D172" i="4"/>
  <c r="G172" i="4" s="1"/>
  <c r="K277" i="3"/>
  <c r="B278" i="3"/>
  <c r="F277" i="3"/>
  <c r="N181" i="3"/>
  <c r="Q181" i="3" s="1"/>
  <c r="L182" i="3" s="1"/>
  <c r="T276" i="4"/>
  <c r="I277" i="4"/>
  <c r="B278" i="4"/>
  <c r="M277" i="4"/>
  <c r="F277" i="4"/>
  <c r="O193" i="4" l="1"/>
  <c r="P193" i="4" s="1"/>
  <c r="S193" i="4" s="1"/>
  <c r="N194" i="4" s="1"/>
  <c r="R193" i="4"/>
  <c r="Q193" i="4" s="1"/>
  <c r="E172" i="4"/>
  <c r="H172" i="4" s="1"/>
  <c r="C173" i="4" s="1"/>
  <c r="T277" i="4"/>
  <c r="M182" i="3"/>
  <c r="O182" i="3" s="1"/>
  <c r="F278" i="4"/>
  <c r="P277" i="3"/>
  <c r="I278" i="4"/>
  <c r="B279" i="4"/>
  <c r="M278" i="4"/>
  <c r="E182" i="3"/>
  <c r="H182" i="3" s="1"/>
  <c r="C183" i="3" s="1"/>
  <c r="D173" i="4"/>
  <c r="G173" i="4" s="1"/>
  <c r="K278" i="3"/>
  <c r="F278" i="3"/>
  <c r="B279" i="3"/>
  <c r="O194" i="4" l="1"/>
  <c r="R194" i="4"/>
  <c r="Q194" i="4" s="1"/>
  <c r="P194" i="4"/>
  <c r="E173" i="4"/>
  <c r="H173" i="4" s="1"/>
  <c r="C174" i="4" s="1"/>
  <c r="T278" i="4"/>
  <c r="M279" i="4"/>
  <c r="B280" i="4"/>
  <c r="I279" i="4"/>
  <c r="P278" i="3"/>
  <c r="D183" i="3"/>
  <c r="G183" i="3" s="1"/>
  <c r="E183" i="3"/>
  <c r="H183" i="3" s="1"/>
  <c r="C184" i="3" s="1"/>
  <c r="B280" i="3"/>
  <c r="K279" i="3"/>
  <c r="F279" i="3"/>
  <c r="F279" i="4"/>
  <c r="N182" i="3"/>
  <c r="Q182" i="3" s="1"/>
  <c r="L183" i="3" s="1"/>
  <c r="S194" i="4" l="1"/>
  <c r="N195" i="4" s="1"/>
  <c r="I280" i="4"/>
  <c r="B281" i="4"/>
  <c r="M280" i="4"/>
  <c r="K280" i="3"/>
  <c r="B281" i="3"/>
  <c r="F280" i="3"/>
  <c r="D174" i="4"/>
  <c r="G174" i="4" s="1"/>
  <c r="M183" i="3"/>
  <c r="O183" i="3" s="1"/>
  <c r="T279" i="4"/>
  <c r="P279" i="3"/>
  <c r="F280" i="4"/>
  <c r="D184" i="3"/>
  <c r="G184" i="3" s="1"/>
  <c r="O195" i="4" l="1"/>
  <c r="P195" i="4" s="1"/>
  <c r="R195" i="4"/>
  <c r="Q195" i="4" s="1"/>
  <c r="N183" i="3"/>
  <c r="Q183" i="3" s="1"/>
  <c r="L184" i="3" s="1"/>
  <c r="E174" i="4"/>
  <c r="H174" i="4" s="1"/>
  <c r="C175" i="4" s="1"/>
  <c r="D175" i="4" s="1"/>
  <c r="G175" i="4" s="1"/>
  <c r="T280" i="4"/>
  <c r="I281" i="4"/>
  <c r="B282" i="4"/>
  <c r="M281" i="4"/>
  <c r="E184" i="3"/>
  <c r="H184" i="3" s="1"/>
  <c r="C185" i="3" s="1"/>
  <c r="F281" i="4"/>
  <c r="F281" i="3"/>
  <c r="B282" i="3"/>
  <c r="K281" i="3"/>
  <c r="P280" i="3"/>
  <c r="M184" i="3"/>
  <c r="O184" i="3" s="1"/>
  <c r="S195" i="4" l="1"/>
  <c r="N196" i="4" s="1"/>
  <c r="N184" i="3"/>
  <c r="Q184" i="3" s="1"/>
  <c r="L185" i="3" s="1"/>
  <c r="M185" i="3" s="1"/>
  <c r="O185" i="3" s="1"/>
  <c r="P281" i="3"/>
  <c r="M282" i="4"/>
  <c r="B283" i="4"/>
  <c r="I282" i="4"/>
  <c r="F282" i="4"/>
  <c r="D185" i="3"/>
  <c r="G185" i="3" s="1"/>
  <c r="T281" i="4"/>
  <c r="E175" i="4"/>
  <c r="H175" i="4" s="1"/>
  <c r="C176" i="4" s="1"/>
  <c r="K282" i="3"/>
  <c r="B283" i="3"/>
  <c r="F282" i="3"/>
  <c r="O196" i="4" l="1"/>
  <c r="P196" i="4" s="1"/>
  <c r="R196" i="4"/>
  <c r="Q196" i="4" s="1"/>
  <c r="B284" i="3"/>
  <c r="F283" i="3"/>
  <c r="K283" i="3"/>
  <c r="P282" i="3"/>
  <c r="I283" i="4"/>
  <c r="B284" i="4"/>
  <c r="M283" i="4"/>
  <c r="D176" i="4"/>
  <c r="G176" i="4" s="1"/>
  <c r="E185" i="3"/>
  <c r="H185" i="3" s="1"/>
  <c r="C186" i="3" s="1"/>
  <c r="N185" i="3"/>
  <c r="Q185" i="3" s="1"/>
  <c r="L186" i="3" s="1"/>
  <c r="T282" i="4"/>
  <c r="F283" i="4"/>
  <c r="S196" i="4" l="1"/>
  <c r="N197" i="4" s="1"/>
  <c r="M186" i="3"/>
  <c r="O186" i="3" s="1"/>
  <c r="I284" i="4"/>
  <c r="B285" i="4"/>
  <c r="M284" i="4"/>
  <c r="D186" i="3"/>
  <c r="G186" i="3" s="1"/>
  <c r="P283" i="3"/>
  <c r="K284" i="3"/>
  <c r="F284" i="3"/>
  <c r="B285" i="3"/>
  <c r="E176" i="4"/>
  <c r="H176" i="4" s="1"/>
  <c r="C177" i="4" s="1"/>
  <c r="T283" i="4"/>
  <c r="F284" i="4"/>
  <c r="O197" i="4" l="1"/>
  <c r="P197" i="4" s="1"/>
  <c r="R197" i="4"/>
  <c r="Q197" i="4" s="1"/>
  <c r="P284" i="3"/>
  <c r="M285" i="4"/>
  <c r="I285" i="4"/>
  <c r="B286" i="4"/>
  <c r="D177" i="4"/>
  <c r="G177" i="4" s="1"/>
  <c r="E177" i="4"/>
  <c r="H177" i="4" s="1"/>
  <c r="C178" i="4" s="1"/>
  <c r="B286" i="3"/>
  <c r="F285" i="3"/>
  <c r="K285" i="3"/>
  <c r="N186" i="3"/>
  <c r="Q186" i="3" s="1"/>
  <c r="L187" i="3" s="1"/>
  <c r="T284" i="4"/>
  <c r="F285" i="4"/>
  <c r="E186" i="3"/>
  <c r="H186" i="3" s="1"/>
  <c r="C187" i="3" s="1"/>
  <c r="S197" i="4" l="1"/>
  <c r="N198" i="4" s="1"/>
  <c r="K286" i="3"/>
  <c r="F286" i="3"/>
  <c r="B287" i="3"/>
  <c r="T285" i="4"/>
  <c r="M187" i="3"/>
  <c r="O187" i="3" s="1"/>
  <c r="D178" i="4"/>
  <c r="G178" i="4" s="1"/>
  <c r="D187" i="3"/>
  <c r="G187" i="3" s="1"/>
  <c r="F286" i="4"/>
  <c r="I286" i="4"/>
  <c r="B287" i="4"/>
  <c r="M286" i="4"/>
  <c r="P285" i="3"/>
  <c r="O198" i="4" l="1"/>
  <c r="P198" i="4" s="1"/>
  <c r="S198" i="4" s="1"/>
  <c r="N199" i="4" s="1"/>
  <c r="R198" i="4"/>
  <c r="E187" i="3"/>
  <c r="H187" i="3" s="1"/>
  <c r="C188" i="3" s="1"/>
  <c r="D188" i="3" s="1"/>
  <c r="G188" i="3" s="1"/>
  <c r="T286" i="4"/>
  <c r="E178" i="4"/>
  <c r="H178" i="4" s="1"/>
  <c r="C179" i="4" s="1"/>
  <c r="N187" i="3"/>
  <c r="Q187" i="3" s="1"/>
  <c r="L188" i="3" s="1"/>
  <c r="F287" i="4"/>
  <c r="B288" i="3"/>
  <c r="K287" i="3"/>
  <c r="F287" i="3"/>
  <c r="I287" i="4"/>
  <c r="B288" i="4"/>
  <c r="M287" i="4"/>
  <c r="P286" i="3"/>
  <c r="Q198" i="4" l="1"/>
  <c r="O199" i="4"/>
  <c r="P199" i="4" s="1"/>
  <c r="R199" i="4"/>
  <c r="Q199" i="4" s="1"/>
  <c r="E188" i="3"/>
  <c r="H188" i="3" s="1"/>
  <c r="C189" i="3" s="1"/>
  <c r="D189" i="3" s="1"/>
  <c r="G189" i="3" s="1"/>
  <c r="T287" i="4"/>
  <c r="P287" i="3"/>
  <c r="M288" i="4"/>
  <c r="I288" i="4"/>
  <c r="B289" i="4"/>
  <c r="M188" i="3"/>
  <c r="O188" i="3" s="1"/>
  <c r="D179" i="4"/>
  <c r="G179" i="4" s="1"/>
  <c r="K288" i="3"/>
  <c r="B289" i="3"/>
  <c r="F288" i="3"/>
  <c r="F288" i="4"/>
  <c r="S199" i="4" l="1"/>
  <c r="N200" i="4" s="1"/>
  <c r="E189" i="3"/>
  <c r="H189" i="3" s="1"/>
  <c r="C190" i="3" s="1"/>
  <c r="D190" i="3" s="1"/>
  <c r="G190" i="3" s="1"/>
  <c r="N188" i="3"/>
  <c r="Q188" i="3" s="1"/>
  <c r="L189" i="3" s="1"/>
  <c r="M189" i="3" s="1"/>
  <c r="O189" i="3" s="1"/>
  <c r="B290" i="3"/>
  <c r="K289" i="3"/>
  <c r="F289" i="3"/>
  <c r="I289" i="4"/>
  <c r="B290" i="4"/>
  <c r="M289" i="4"/>
  <c r="E179" i="4"/>
  <c r="H179" i="4" s="1"/>
  <c r="C180" i="4" s="1"/>
  <c r="P288" i="3"/>
  <c r="F289" i="4"/>
  <c r="T288" i="4"/>
  <c r="R200" i="4" l="1"/>
  <c r="Q200" i="4" s="1"/>
  <c r="O200" i="4"/>
  <c r="P200" i="4" s="1"/>
  <c r="E190" i="3"/>
  <c r="H190" i="3" s="1"/>
  <c r="C191" i="3" s="1"/>
  <c r="T289" i="4"/>
  <c r="P289" i="3"/>
  <c r="K290" i="3"/>
  <c r="F290" i="3"/>
  <c r="B291" i="3"/>
  <c r="D180" i="4"/>
  <c r="G180" i="4" s="1"/>
  <c r="F290" i="4"/>
  <c r="D191" i="3"/>
  <c r="G191" i="3" s="1"/>
  <c r="N189" i="3"/>
  <c r="Q189" i="3" s="1"/>
  <c r="L190" i="3" s="1"/>
  <c r="I290" i="4"/>
  <c r="B291" i="4"/>
  <c r="M290" i="4"/>
  <c r="S200" i="4" l="1"/>
  <c r="N201" i="4" s="1"/>
  <c r="I291" i="4"/>
  <c r="B292" i="4"/>
  <c r="M291" i="4"/>
  <c r="B292" i="3"/>
  <c r="K291" i="3"/>
  <c r="F291" i="3"/>
  <c r="E191" i="3"/>
  <c r="H191" i="3" s="1"/>
  <c r="C192" i="3" s="1"/>
  <c r="F291" i="4"/>
  <c r="P290" i="3"/>
  <c r="T290" i="4"/>
  <c r="M190" i="3"/>
  <c r="O190" i="3" s="1"/>
  <c r="E180" i="4"/>
  <c r="H180" i="4" s="1"/>
  <c r="C181" i="4" s="1"/>
  <c r="O201" i="4" l="1"/>
  <c r="P201" i="4" s="1"/>
  <c r="S201" i="4" s="1"/>
  <c r="N202" i="4" s="1"/>
  <c r="R201" i="4"/>
  <c r="Q201" i="4" s="1"/>
  <c r="N190" i="3"/>
  <c r="Q190" i="3" s="1"/>
  <c r="L191" i="3" s="1"/>
  <c r="M191" i="3" s="1"/>
  <c r="O191" i="3" s="1"/>
  <c r="K292" i="3"/>
  <c r="B293" i="3"/>
  <c r="F292" i="3"/>
  <c r="B293" i="4"/>
  <c r="I292" i="4"/>
  <c r="M292" i="4"/>
  <c r="D192" i="3"/>
  <c r="G192" i="3" s="1"/>
  <c r="E192" i="3"/>
  <c r="H192" i="3" s="1"/>
  <c r="C193" i="3" s="1"/>
  <c r="D181" i="4"/>
  <c r="G181" i="4" s="1"/>
  <c r="P291" i="3"/>
  <c r="F292" i="4"/>
  <c r="T291" i="4"/>
  <c r="R202" i="4" l="1"/>
  <c r="Q202" i="4" s="1"/>
  <c r="O202" i="4"/>
  <c r="P202" i="4" s="1"/>
  <c r="E181" i="4"/>
  <c r="H181" i="4" s="1"/>
  <c r="C182" i="4" s="1"/>
  <c r="D182" i="4" s="1"/>
  <c r="G182" i="4" s="1"/>
  <c r="T292" i="4"/>
  <c r="D193" i="3"/>
  <c r="G193" i="3" s="1"/>
  <c r="N191" i="3"/>
  <c r="Q191" i="3" s="1"/>
  <c r="L192" i="3" s="1"/>
  <c r="P292" i="3"/>
  <c r="I293" i="4"/>
  <c r="B294" i="4"/>
  <c r="M293" i="4"/>
  <c r="K293" i="3"/>
  <c r="F293" i="3"/>
  <c r="B294" i="3"/>
  <c r="F293" i="4"/>
  <c r="S202" i="4" l="1"/>
  <c r="N203" i="4" s="1"/>
  <c r="E193" i="3"/>
  <c r="H193" i="3" s="1"/>
  <c r="C194" i="3" s="1"/>
  <c r="F294" i="4"/>
  <c r="D194" i="3"/>
  <c r="G194" i="3" s="1"/>
  <c r="M192" i="3"/>
  <c r="O192" i="3" s="1"/>
  <c r="N192" i="3"/>
  <c r="Q192" i="3" s="1"/>
  <c r="L193" i="3" s="1"/>
  <c r="P293" i="3"/>
  <c r="E182" i="4"/>
  <c r="H182" i="4" s="1"/>
  <c r="C183" i="4" s="1"/>
  <c r="K294" i="3"/>
  <c r="F294" i="3"/>
  <c r="B295" i="3"/>
  <c r="T293" i="4"/>
  <c r="I294" i="4"/>
  <c r="B295" i="4"/>
  <c r="M294" i="4"/>
  <c r="R203" i="4" l="1"/>
  <c r="Q203" i="4" s="1"/>
  <c r="O203" i="4"/>
  <c r="P203" i="4" s="1"/>
  <c r="E194" i="3"/>
  <c r="H194" i="3" s="1"/>
  <c r="C195" i="3" s="1"/>
  <c r="D195" i="3" s="1"/>
  <c r="G195" i="3" s="1"/>
  <c r="B296" i="4"/>
  <c r="I295" i="4"/>
  <c r="M295" i="4"/>
  <c r="F295" i="4"/>
  <c r="K295" i="3"/>
  <c r="B296" i="3"/>
  <c r="F295" i="3"/>
  <c r="M193" i="3"/>
  <c r="O193" i="3" s="1"/>
  <c r="P294" i="3"/>
  <c r="T294" i="4"/>
  <c r="D183" i="4"/>
  <c r="G183" i="4" s="1"/>
  <c r="S203" i="4" l="1"/>
  <c r="N204" i="4" s="1"/>
  <c r="N193" i="3"/>
  <c r="Q193" i="3" s="1"/>
  <c r="L194" i="3" s="1"/>
  <c r="M194" i="3"/>
  <c r="O194" i="3" s="1"/>
  <c r="F296" i="4"/>
  <c r="K296" i="3"/>
  <c r="F296" i="3"/>
  <c r="B297" i="3"/>
  <c r="E195" i="3"/>
  <c r="H195" i="3" s="1"/>
  <c r="C196" i="3" s="1"/>
  <c r="E183" i="4"/>
  <c r="H183" i="4" s="1"/>
  <c r="C184" i="4" s="1"/>
  <c r="T295" i="4"/>
  <c r="I296" i="4"/>
  <c r="B297" i="4"/>
  <c r="M296" i="4"/>
  <c r="P295" i="3"/>
  <c r="R204" i="4" l="1"/>
  <c r="O204" i="4"/>
  <c r="P204" i="4" s="1"/>
  <c r="S204" i="4" s="1"/>
  <c r="N205" i="4" s="1"/>
  <c r="F297" i="4"/>
  <c r="N194" i="3"/>
  <c r="Q194" i="3" s="1"/>
  <c r="L195" i="3" s="1"/>
  <c r="B298" i="3"/>
  <c r="F297" i="3"/>
  <c r="K297" i="3"/>
  <c r="T296" i="4"/>
  <c r="I297" i="4"/>
  <c r="B298" i="4"/>
  <c r="M297" i="4"/>
  <c r="D196" i="3"/>
  <c r="G196" i="3" s="1"/>
  <c r="P296" i="3"/>
  <c r="D184" i="4"/>
  <c r="G184" i="4" s="1"/>
  <c r="O205" i="4" l="1"/>
  <c r="P205" i="4" s="1"/>
  <c r="S205" i="4" s="1"/>
  <c r="N206" i="4" s="1"/>
  <c r="R205" i="4"/>
  <c r="Q204" i="4"/>
  <c r="E184" i="4"/>
  <c r="H184" i="4" s="1"/>
  <c r="C185" i="4" s="1"/>
  <c r="D185" i="4"/>
  <c r="G185" i="4" s="1"/>
  <c r="E185" i="4"/>
  <c r="H185" i="4" s="1"/>
  <c r="C186" i="4" s="1"/>
  <c r="M195" i="3"/>
  <c r="O195" i="3" s="1"/>
  <c r="N195" i="3"/>
  <c r="Q195" i="3" s="1"/>
  <c r="L196" i="3" s="1"/>
  <c r="B299" i="4"/>
  <c r="I298" i="4"/>
  <c r="M298" i="4"/>
  <c r="P297" i="3"/>
  <c r="F298" i="4"/>
  <c r="K298" i="3"/>
  <c r="F298" i="3"/>
  <c r="B299" i="3"/>
  <c r="E196" i="3"/>
  <c r="H196" i="3" s="1"/>
  <c r="C197" i="3" s="1"/>
  <c r="T297" i="4"/>
  <c r="O206" i="4" l="1"/>
  <c r="P206" i="4" s="1"/>
  <c r="R206" i="4"/>
  <c r="Q206" i="4" s="1"/>
  <c r="Q205" i="4"/>
  <c r="M196" i="3"/>
  <c r="O196" i="3" s="1"/>
  <c r="F299" i="3"/>
  <c r="B300" i="3"/>
  <c r="K299" i="3"/>
  <c r="T298" i="4"/>
  <c r="F299" i="4"/>
  <c r="D197" i="3"/>
  <c r="G197" i="3" s="1"/>
  <c r="D186" i="4"/>
  <c r="G186" i="4" s="1"/>
  <c r="E186" i="4"/>
  <c r="H186" i="4" s="1"/>
  <c r="C187" i="4" s="1"/>
  <c r="P298" i="3"/>
  <c r="I299" i="4"/>
  <c r="B300" i="4"/>
  <c r="M299" i="4"/>
  <c r="E197" i="3" l="1"/>
  <c r="H197" i="3" s="1"/>
  <c r="C198" i="3" s="1"/>
  <c r="S206" i="4"/>
  <c r="N207" i="4" s="1"/>
  <c r="F300" i="4"/>
  <c r="N196" i="3"/>
  <c r="Q196" i="3" s="1"/>
  <c r="L197" i="3" s="1"/>
  <c r="M197" i="3"/>
  <c r="O197" i="3" s="1"/>
  <c r="D187" i="4"/>
  <c r="G187" i="4" s="1"/>
  <c r="D198" i="3"/>
  <c r="G198" i="3" s="1"/>
  <c r="P299" i="3"/>
  <c r="T299" i="4"/>
  <c r="I300" i="4"/>
  <c r="B301" i="4"/>
  <c r="M300" i="4"/>
  <c r="K300" i="3"/>
  <c r="F300" i="3"/>
  <c r="B301" i="3"/>
  <c r="O207" i="4" l="1"/>
  <c r="P207" i="4" s="1"/>
  <c r="S207" i="4" s="1"/>
  <c r="N208" i="4" s="1"/>
  <c r="R207" i="4"/>
  <c r="Q207" i="4" s="1"/>
  <c r="E198" i="3"/>
  <c r="H198" i="3" s="1"/>
  <c r="C199" i="3" s="1"/>
  <c r="T300" i="4"/>
  <c r="B302" i="4"/>
  <c r="I301" i="4"/>
  <c r="M301" i="4"/>
  <c r="N197" i="3"/>
  <c r="Q197" i="3" s="1"/>
  <c r="L198" i="3" s="1"/>
  <c r="B302" i="3"/>
  <c r="K301" i="3"/>
  <c r="F301" i="3"/>
  <c r="P300" i="3"/>
  <c r="E187" i="4"/>
  <c r="H187" i="4" s="1"/>
  <c r="C188" i="4" s="1"/>
  <c r="F301" i="4"/>
  <c r="R208" i="4" l="1"/>
  <c r="Q208" i="4" s="1"/>
  <c r="O208" i="4"/>
  <c r="P208" i="4" s="1"/>
  <c r="K302" i="3"/>
  <c r="F302" i="3"/>
  <c r="B303" i="3"/>
  <c r="F302" i="4"/>
  <c r="D188" i="4"/>
  <c r="G188" i="4" s="1"/>
  <c r="E188" i="4"/>
  <c r="H188" i="4" s="1"/>
  <c r="C189" i="4" s="1"/>
  <c r="T301" i="4"/>
  <c r="I302" i="4"/>
  <c r="B303" i="4"/>
  <c r="M302" i="4"/>
  <c r="P301" i="3"/>
  <c r="M198" i="3"/>
  <c r="O198" i="3" s="1"/>
  <c r="D199" i="3"/>
  <c r="G199" i="3" s="1"/>
  <c r="S208" i="4" l="1"/>
  <c r="N209" i="4" s="1"/>
  <c r="F303" i="4"/>
  <c r="B304" i="3"/>
  <c r="F303" i="3"/>
  <c r="K303" i="3"/>
  <c r="P302" i="3"/>
  <c r="E199" i="3"/>
  <c r="H199" i="3" s="1"/>
  <c r="C200" i="3" s="1"/>
  <c r="I303" i="4"/>
  <c r="B304" i="4"/>
  <c r="M303" i="4"/>
  <c r="N198" i="3"/>
  <c r="Q198" i="3" s="1"/>
  <c r="L199" i="3" s="1"/>
  <c r="T302" i="4"/>
  <c r="D189" i="4"/>
  <c r="G189" i="4" s="1"/>
  <c r="P209" i="4" l="1"/>
  <c r="R209" i="4"/>
  <c r="Q209" i="4" s="1"/>
  <c r="O209" i="4"/>
  <c r="B305" i="4"/>
  <c r="I304" i="4"/>
  <c r="M304" i="4"/>
  <c r="P303" i="3"/>
  <c r="F304" i="4"/>
  <c r="K304" i="3"/>
  <c r="B305" i="3"/>
  <c r="F304" i="3"/>
  <c r="M199" i="3"/>
  <c r="O199" i="3" s="1"/>
  <c r="D200" i="3"/>
  <c r="G200" i="3" s="1"/>
  <c r="E189" i="4"/>
  <c r="H189" i="4" s="1"/>
  <c r="C190" i="4" s="1"/>
  <c r="T303" i="4"/>
  <c r="S209" i="4" l="1"/>
  <c r="N210" i="4" s="1"/>
  <c r="T304" i="4"/>
  <c r="K305" i="3"/>
  <c r="F305" i="3"/>
  <c r="B306" i="3"/>
  <c r="E200" i="3"/>
  <c r="H200" i="3" s="1"/>
  <c r="C201" i="3" s="1"/>
  <c r="N199" i="3"/>
  <c r="Q199" i="3" s="1"/>
  <c r="L200" i="3" s="1"/>
  <c r="P304" i="3"/>
  <c r="I305" i="4"/>
  <c r="B306" i="4"/>
  <c r="M305" i="4"/>
  <c r="D190" i="4"/>
  <c r="G190" i="4" s="1"/>
  <c r="E190" i="4"/>
  <c r="H190" i="4" s="1"/>
  <c r="C191" i="4" s="1"/>
  <c r="F305" i="4"/>
  <c r="R210" i="4" l="1"/>
  <c r="Q210" i="4" s="1"/>
  <c r="O210" i="4"/>
  <c r="P210" i="4" s="1"/>
  <c r="D191" i="4"/>
  <c r="G191" i="4" s="1"/>
  <c r="M200" i="3"/>
  <c r="O200" i="3" s="1"/>
  <c r="I306" i="4"/>
  <c r="B307" i="4"/>
  <c r="M306" i="4"/>
  <c r="T305" i="4"/>
  <c r="P305" i="3"/>
  <c r="D201" i="3"/>
  <c r="G201" i="3" s="1"/>
  <c r="K306" i="3"/>
  <c r="B307" i="3"/>
  <c r="F306" i="3"/>
  <c r="F306" i="4"/>
  <c r="S210" i="4" l="1"/>
  <c r="N211" i="4" s="1"/>
  <c r="B308" i="4"/>
  <c r="I307" i="4"/>
  <c r="M307" i="4"/>
  <c r="P306" i="3"/>
  <c r="T306" i="4"/>
  <c r="N200" i="3"/>
  <c r="Q200" i="3" s="1"/>
  <c r="L201" i="3" s="1"/>
  <c r="F307" i="4"/>
  <c r="E191" i="4"/>
  <c r="H191" i="4" s="1"/>
  <c r="C192" i="4" s="1"/>
  <c r="F307" i="3"/>
  <c r="B308" i="3"/>
  <c r="K307" i="3"/>
  <c r="E201" i="3"/>
  <c r="H201" i="3" s="1"/>
  <c r="C202" i="3" s="1"/>
  <c r="R211" i="4" l="1"/>
  <c r="O211" i="4"/>
  <c r="P211" i="4" s="1"/>
  <c r="S211" i="4" s="1"/>
  <c r="N212" i="4" s="1"/>
  <c r="F308" i="4"/>
  <c r="P307" i="3"/>
  <c r="T307" i="4"/>
  <c r="D192" i="4"/>
  <c r="G192" i="4" s="1"/>
  <c r="I308" i="4"/>
  <c r="B309" i="4"/>
  <c r="M308" i="4"/>
  <c r="M201" i="3"/>
  <c r="O201" i="3" s="1"/>
  <c r="K308" i="3"/>
  <c r="F308" i="3"/>
  <c r="B309" i="3"/>
  <c r="D202" i="3"/>
  <c r="G202" i="3" s="1"/>
  <c r="E202" i="3" l="1"/>
  <c r="H202" i="3" s="1"/>
  <c r="C203" i="3" s="1"/>
  <c r="R212" i="4"/>
  <c r="Q212" i="4" s="1"/>
  <c r="O212" i="4"/>
  <c r="P212" i="4" s="1"/>
  <c r="Q211" i="4"/>
  <c r="N201" i="3"/>
  <c r="Q201" i="3" s="1"/>
  <c r="L202" i="3" s="1"/>
  <c r="T308" i="4"/>
  <c r="I309" i="4"/>
  <c r="B310" i="4"/>
  <c r="M309" i="4"/>
  <c r="F309" i="4"/>
  <c r="P308" i="3"/>
  <c r="E192" i="4"/>
  <c r="H192" i="4" s="1"/>
  <c r="C193" i="4" s="1"/>
  <c r="B310" i="3"/>
  <c r="F309" i="3"/>
  <c r="K309" i="3"/>
  <c r="M202" i="3"/>
  <c r="O202" i="3" s="1"/>
  <c r="D203" i="3"/>
  <c r="G203" i="3" s="1"/>
  <c r="S212" i="4" l="1"/>
  <c r="N213" i="4" s="1"/>
  <c r="E203" i="3"/>
  <c r="H203" i="3" s="1"/>
  <c r="C204" i="3" s="1"/>
  <c r="D204" i="3" s="1"/>
  <c r="G204" i="3" s="1"/>
  <c r="B311" i="4"/>
  <c r="I310" i="4"/>
  <c r="M310" i="4"/>
  <c r="N202" i="3"/>
  <c r="Q202" i="3" s="1"/>
  <c r="L203" i="3" s="1"/>
  <c r="D193" i="4"/>
  <c r="G193" i="4" s="1"/>
  <c r="P309" i="3"/>
  <c r="F310" i="4"/>
  <c r="K310" i="3"/>
  <c r="B311" i="3"/>
  <c r="F310" i="3"/>
  <c r="T309" i="4"/>
  <c r="R213" i="4" l="1"/>
  <c r="Q213" i="4" s="1"/>
  <c r="O213" i="4"/>
  <c r="P213" i="4" s="1"/>
  <c r="F311" i="4"/>
  <c r="I311" i="4"/>
  <c r="B312" i="4"/>
  <c r="M311" i="4"/>
  <c r="E193" i="4"/>
  <c r="H193" i="4" s="1"/>
  <c r="C194" i="4" s="1"/>
  <c r="K311" i="3"/>
  <c r="B312" i="3"/>
  <c r="F311" i="3"/>
  <c r="M203" i="3"/>
  <c r="O203" i="3" s="1"/>
  <c r="P310" i="3"/>
  <c r="E204" i="3"/>
  <c r="H204" i="3" s="1"/>
  <c r="C205" i="3" s="1"/>
  <c r="T310" i="4"/>
  <c r="S213" i="4" l="1"/>
  <c r="N214" i="4" s="1"/>
  <c r="I312" i="4"/>
  <c r="B313" i="4"/>
  <c r="M312" i="4"/>
  <c r="D205" i="3"/>
  <c r="G205" i="3" s="1"/>
  <c r="E205" i="3"/>
  <c r="H205" i="3" s="1"/>
  <c r="C206" i="3" s="1"/>
  <c r="F312" i="4"/>
  <c r="P311" i="3"/>
  <c r="D194" i="4"/>
  <c r="G194" i="4" s="1"/>
  <c r="N203" i="3"/>
  <c r="Q203" i="3" s="1"/>
  <c r="L204" i="3" s="1"/>
  <c r="T311" i="4"/>
  <c r="K312" i="3"/>
  <c r="F312" i="3"/>
  <c r="B313" i="3"/>
  <c r="O214" i="4" l="1"/>
  <c r="P214" i="4" s="1"/>
  <c r="S214" i="4" s="1"/>
  <c r="N215" i="4" s="1"/>
  <c r="R214" i="4"/>
  <c r="E194" i="4"/>
  <c r="H194" i="4" s="1"/>
  <c r="C195" i="4" s="1"/>
  <c r="B314" i="4"/>
  <c r="I313" i="4"/>
  <c r="M313" i="4"/>
  <c r="T312" i="4"/>
  <c r="K313" i="3"/>
  <c r="B314" i="3"/>
  <c r="F313" i="3"/>
  <c r="F313" i="4"/>
  <c r="D206" i="3"/>
  <c r="G206" i="3" s="1"/>
  <c r="P312" i="3"/>
  <c r="M204" i="3"/>
  <c r="O204" i="3" s="1"/>
  <c r="Q214" i="4" l="1"/>
  <c r="O215" i="4"/>
  <c r="P215" i="4" s="1"/>
  <c r="S215" i="4" s="1"/>
  <c r="N216" i="4" s="1"/>
  <c r="R215" i="4"/>
  <c r="Q215" i="4" s="1"/>
  <c r="F314" i="4"/>
  <c r="E206" i="3"/>
  <c r="H206" i="3" s="1"/>
  <c r="C207" i="3" s="1"/>
  <c r="I314" i="4"/>
  <c r="B315" i="4"/>
  <c r="M314" i="4"/>
  <c r="D207" i="3"/>
  <c r="G207" i="3" s="1"/>
  <c r="D195" i="4"/>
  <c r="G195" i="4" s="1"/>
  <c r="P313" i="3"/>
  <c r="N204" i="3"/>
  <c r="Q204" i="3" s="1"/>
  <c r="L205" i="3" s="1"/>
  <c r="K314" i="3"/>
  <c r="F314" i="3"/>
  <c r="B315" i="3"/>
  <c r="T313" i="4"/>
  <c r="O216" i="4" l="1"/>
  <c r="P216" i="4" s="1"/>
  <c r="R216" i="4"/>
  <c r="Q216" i="4" s="1"/>
  <c r="E195" i="4"/>
  <c r="H195" i="4" s="1"/>
  <c r="C196" i="4" s="1"/>
  <c r="T314" i="4"/>
  <c r="P314" i="3"/>
  <c r="I315" i="4"/>
  <c r="B316" i="4"/>
  <c r="M315" i="4"/>
  <c r="M205" i="3"/>
  <c r="O205" i="3" s="1"/>
  <c r="B316" i="3"/>
  <c r="K315" i="3"/>
  <c r="F315" i="3"/>
  <c r="F315" i="4"/>
  <c r="D196" i="4"/>
  <c r="G196" i="4" s="1"/>
  <c r="E207" i="3"/>
  <c r="H207" i="3" s="1"/>
  <c r="C208" i="3" s="1"/>
  <c r="S216" i="4" l="1"/>
  <c r="N217" i="4" s="1"/>
  <c r="P315" i="3"/>
  <c r="K316" i="3"/>
  <c r="B317" i="3"/>
  <c r="F316" i="3"/>
  <c r="B317" i="4"/>
  <c r="I316" i="4"/>
  <c r="F317" i="4" s="1"/>
  <c r="M316" i="4"/>
  <c r="T315" i="4"/>
  <c r="F316" i="4"/>
  <c r="D208" i="3"/>
  <c r="G208" i="3" s="1"/>
  <c r="N205" i="3"/>
  <c r="Q205" i="3" s="1"/>
  <c r="L206" i="3" s="1"/>
  <c r="E196" i="4"/>
  <c r="H196" i="4" s="1"/>
  <c r="C197" i="4" s="1"/>
  <c r="R217" i="4" l="1"/>
  <c r="Q217" i="4" s="1"/>
  <c r="O217" i="4"/>
  <c r="P217" i="4" s="1"/>
  <c r="I317" i="4"/>
  <c r="B318" i="4"/>
  <c r="M317" i="4"/>
  <c r="T316" i="4"/>
  <c r="P316" i="3"/>
  <c r="D197" i="4"/>
  <c r="G197" i="4" s="1"/>
  <c r="M206" i="3"/>
  <c r="O206" i="3" s="1"/>
  <c r="F317" i="3"/>
  <c r="B318" i="3"/>
  <c r="K317" i="3"/>
  <c r="E208" i="3"/>
  <c r="H208" i="3" s="1"/>
  <c r="C209" i="3" s="1"/>
  <c r="S217" i="4" l="1"/>
  <c r="N218" i="4" s="1"/>
  <c r="K318" i="3"/>
  <c r="B319" i="3"/>
  <c r="F318" i="3"/>
  <c r="I318" i="4"/>
  <c r="B319" i="4"/>
  <c r="M318" i="4"/>
  <c r="F318" i="4"/>
  <c r="T317" i="4"/>
  <c r="N206" i="3"/>
  <c r="Q206" i="3" s="1"/>
  <c r="L207" i="3" s="1"/>
  <c r="E197" i="4"/>
  <c r="H197" i="4" s="1"/>
  <c r="C198" i="4" s="1"/>
  <c r="D209" i="3"/>
  <c r="G209" i="3" s="1"/>
  <c r="P317" i="3"/>
  <c r="R218" i="4" l="1"/>
  <c r="O218" i="4"/>
  <c r="P218" i="4" s="1"/>
  <c r="S218" i="4" s="1"/>
  <c r="N219" i="4" s="1"/>
  <c r="F319" i="4"/>
  <c r="D198" i="4"/>
  <c r="G198" i="4" s="1"/>
  <c r="E198" i="4"/>
  <c r="H198" i="4" s="1"/>
  <c r="C199" i="4" s="1"/>
  <c r="B320" i="3"/>
  <c r="F319" i="3"/>
  <c r="K319" i="3"/>
  <c r="M207" i="3"/>
  <c r="O207" i="3" s="1"/>
  <c r="T318" i="4"/>
  <c r="E209" i="3"/>
  <c r="H209" i="3" s="1"/>
  <c r="C210" i="3" s="1"/>
  <c r="B320" i="4"/>
  <c r="I319" i="4"/>
  <c r="M319" i="4"/>
  <c r="P318" i="3"/>
  <c r="R219" i="4" l="1"/>
  <c r="O219" i="4"/>
  <c r="P219" i="4" s="1"/>
  <c r="S219" i="4" s="1"/>
  <c r="N220" i="4" s="1"/>
  <c r="Q218" i="4"/>
  <c r="F320" i="4"/>
  <c r="N207" i="3"/>
  <c r="Q207" i="3" s="1"/>
  <c r="L208" i="3" s="1"/>
  <c r="T319" i="4"/>
  <c r="K320" i="3"/>
  <c r="F320" i="3"/>
  <c r="B321" i="3"/>
  <c r="D199" i="4"/>
  <c r="G199" i="4" s="1"/>
  <c r="I320" i="4"/>
  <c r="B321" i="4"/>
  <c r="M320" i="4"/>
  <c r="P319" i="3"/>
  <c r="D210" i="3"/>
  <c r="G210" i="3" s="1"/>
  <c r="R220" i="4" l="1"/>
  <c r="O220" i="4"/>
  <c r="P220" i="4"/>
  <c r="S220" i="4" s="1"/>
  <c r="N221" i="4" s="1"/>
  <c r="E210" i="3"/>
  <c r="H210" i="3" s="1"/>
  <c r="C211" i="3" s="1"/>
  <c r="Q219" i="4"/>
  <c r="M208" i="3"/>
  <c r="O208" i="3" s="1"/>
  <c r="I321" i="4"/>
  <c r="B322" i="4"/>
  <c r="M321" i="4"/>
  <c r="B322" i="3"/>
  <c r="F321" i="3"/>
  <c r="K321" i="3"/>
  <c r="F321" i="4"/>
  <c r="D211" i="3"/>
  <c r="G211" i="3" s="1"/>
  <c r="P320" i="3"/>
  <c r="E199" i="4"/>
  <c r="H199" i="4" s="1"/>
  <c r="C200" i="4" s="1"/>
  <c r="T320" i="4"/>
  <c r="O221" i="4" l="1"/>
  <c r="P221" i="4"/>
  <c r="R221" i="4"/>
  <c r="Q221" i="4" s="1"/>
  <c r="Q220" i="4"/>
  <c r="N208" i="3"/>
  <c r="Q208" i="3" s="1"/>
  <c r="L209" i="3" s="1"/>
  <c r="M209" i="3" s="1"/>
  <c r="O209" i="3" s="1"/>
  <c r="E211" i="3"/>
  <c r="H211" i="3" s="1"/>
  <c r="C212" i="3" s="1"/>
  <c r="D212" i="3" s="1"/>
  <c r="G212" i="3" s="1"/>
  <c r="T321" i="4"/>
  <c r="B323" i="4"/>
  <c r="I322" i="4"/>
  <c r="M322" i="4"/>
  <c r="F322" i="4"/>
  <c r="P321" i="3"/>
  <c r="D200" i="4"/>
  <c r="G200" i="4" s="1"/>
  <c r="E200" i="4"/>
  <c r="H200" i="4" s="1"/>
  <c r="C201" i="4" s="1"/>
  <c r="K322" i="3"/>
  <c r="F322" i="3"/>
  <c r="B323" i="3"/>
  <c r="N209" i="3" l="1"/>
  <c r="Q209" i="3" s="1"/>
  <c r="L210" i="3" s="1"/>
  <c r="S221" i="4"/>
  <c r="N222" i="4" s="1"/>
  <c r="E212" i="3"/>
  <c r="H212" i="3" s="1"/>
  <c r="C213" i="3" s="1"/>
  <c r="D213" i="3"/>
  <c r="G213" i="3" s="1"/>
  <c r="P322" i="3"/>
  <c r="D201" i="4"/>
  <c r="G201" i="4" s="1"/>
  <c r="E201" i="4"/>
  <c r="H201" i="4" s="1"/>
  <c r="C202" i="4" s="1"/>
  <c r="M210" i="3"/>
  <c r="O210" i="3" s="1"/>
  <c r="T322" i="4"/>
  <c r="F323" i="4"/>
  <c r="B324" i="3"/>
  <c r="K323" i="3"/>
  <c r="F323" i="3"/>
  <c r="I323" i="4"/>
  <c r="B324" i="4"/>
  <c r="M323" i="4"/>
  <c r="R222" i="4" l="1"/>
  <c r="O222" i="4"/>
  <c r="P222" i="4" s="1"/>
  <c r="S222" i="4" s="1"/>
  <c r="N223" i="4" s="1"/>
  <c r="N210" i="3"/>
  <c r="Q210" i="3" s="1"/>
  <c r="L211" i="3" s="1"/>
  <c r="F324" i="4"/>
  <c r="P323" i="3"/>
  <c r="E213" i="3"/>
  <c r="H213" i="3" s="1"/>
  <c r="C214" i="3" s="1"/>
  <c r="M211" i="3"/>
  <c r="O211" i="3" s="1"/>
  <c r="T323" i="4"/>
  <c r="K324" i="3"/>
  <c r="B325" i="3"/>
  <c r="F324" i="3"/>
  <c r="D202" i="4"/>
  <c r="G202" i="4" s="1"/>
  <c r="I324" i="4"/>
  <c r="B325" i="4"/>
  <c r="M324" i="4"/>
  <c r="R223" i="4" l="1"/>
  <c r="O223" i="4"/>
  <c r="P223" i="4" s="1"/>
  <c r="S223" i="4" s="1"/>
  <c r="N224" i="4" s="1"/>
  <c r="Q222" i="4"/>
  <c r="N211" i="3"/>
  <c r="Q211" i="3" s="1"/>
  <c r="L212" i="3" s="1"/>
  <c r="M212" i="3" s="1"/>
  <c r="O212" i="3" s="1"/>
  <c r="F325" i="4"/>
  <c r="E202" i="4"/>
  <c r="H202" i="4" s="1"/>
  <c r="C203" i="4" s="1"/>
  <c r="P324" i="3"/>
  <c r="B326" i="3"/>
  <c r="K325" i="3"/>
  <c r="F325" i="3"/>
  <c r="T324" i="4"/>
  <c r="M325" i="4"/>
  <c r="I325" i="4"/>
  <c r="B326" i="4"/>
  <c r="D214" i="3"/>
  <c r="G214" i="3" s="1"/>
  <c r="O224" i="4" l="1"/>
  <c r="P224" i="4" s="1"/>
  <c r="R224" i="4"/>
  <c r="Q224" i="4" s="1"/>
  <c r="Q223" i="4"/>
  <c r="F326" i="4"/>
  <c r="N212" i="3"/>
  <c r="Q212" i="3" s="1"/>
  <c r="L213" i="3" s="1"/>
  <c r="M213" i="3" s="1"/>
  <c r="O213" i="3" s="1"/>
  <c r="P325" i="3"/>
  <c r="K326" i="3"/>
  <c r="F326" i="3"/>
  <c r="B327" i="3"/>
  <c r="T325" i="4"/>
  <c r="E214" i="3"/>
  <c r="H214" i="3" s="1"/>
  <c r="C215" i="3" s="1"/>
  <c r="D203" i="4"/>
  <c r="G203" i="4" s="1"/>
  <c r="M326" i="4"/>
  <c r="I326" i="4"/>
  <c r="B327" i="4"/>
  <c r="S224" i="4" l="1"/>
  <c r="N225" i="4" s="1"/>
  <c r="F327" i="4"/>
  <c r="E203" i="4"/>
  <c r="H203" i="4" s="1"/>
  <c r="C204" i="4" s="1"/>
  <c r="P326" i="3"/>
  <c r="T326" i="4"/>
  <c r="D204" i="4"/>
  <c r="G204" i="4" s="1"/>
  <c r="E204" i="4"/>
  <c r="H204" i="4" s="1"/>
  <c r="C205" i="4" s="1"/>
  <c r="D215" i="3"/>
  <c r="G215" i="3" s="1"/>
  <c r="N213" i="3"/>
  <c r="Q213" i="3" s="1"/>
  <c r="L214" i="3" s="1"/>
  <c r="B328" i="3"/>
  <c r="K327" i="3"/>
  <c r="F327" i="3"/>
  <c r="I327" i="4"/>
  <c r="B328" i="4"/>
  <c r="M327" i="4"/>
  <c r="R225" i="4" l="1"/>
  <c r="O225" i="4"/>
  <c r="P225" i="4" s="1"/>
  <c r="S225" i="4" s="1"/>
  <c r="N226" i="4" s="1"/>
  <c r="E215" i="3"/>
  <c r="H215" i="3" s="1"/>
  <c r="C216" i="3" s="1"/>
  <c r="T327" i="4"/>
  <c r="F328" i="4"/>
  <c r="M214" i="3"/>
  <c r="O214" i="3" s="1"/>
  <c r="B329" i="4"/>
  <c r="M328" i="4"/>
  <c r="I328" i="4"/>
  <c r="K328" i="3"/>
  <c r="B329" i="3"/>
  <c r="F328" i="3"/>
  <c r="D205" i="4"/>
  <c r="G205" i="4" s="1"/>
  <c r="P327" i="3"/>
  <c r="N214" i="3" l="1"/>
  <c r="Q214" i="3" s="1"/>
  <c r="L215" i="3" s="1"/>
  <c r="O226" i="4"/>
  <c r="P226" i="4" s="1"/>
  <c r="R226" i="4"/>
  <c r="Q226" i="4" s="1"/>
  <c r="Q225" i="4"/>
  <c r="F329" i="4"/>
  <c r="T328" i="4"/>
  <c r="D216" i="3"/>
  <c r="G216" i="3" s="1"/>
  <c r="K329" i="3"/>
  <c r="F329" i="3"/>
  <c r="B330" i="3"/>
  <c r="E205" i="4"/>
  <c r="H205" i="4" s="1"/>
  <c r="C206" i="4" s="1"/>
  <c r="M329" i="4"/>
  <c r="I329" i="4"/>
  <c r="B330" i="4"/>
  <c r="M215" i="3"/>
  <c r="O215" i="3" s="1"/>
  <c r="P328" i="3"/>
  <c r="S226" i="4" l="1"/>
  <c r="N227" i="4" s="1"/>
  <c r="N215" i="3"/>
  <c r="Q215" i="3" s="1"/>
  <c r="L216" i="3" s="1"/>
  <c r="M216" i="3" s="1"/>
  <c r="O216" i="3" s="1"/>
  <c r="F330" i="4"/>
  <c r="E216" i="3"/>
  <c r="H216" i="3" s="1"/>
  <c r="C217" i="3" s="1"/>
  <c r="D206" i="4"/>
  <c r="G206" i="4" s="1"/>
  <c r="T329" i="4"/>
  <c r="K330" i="3"/>
  <c r="F330" i="3"/>
  <c r="B331" i="3"/>
  <c r="I330" i="4"/>
  <c r="B331" i="4"/>
  <c r="M330" i="4"/>
  <c r="P329" i="3"/>
  <c r="O227" i="4" l="1"/>
  <c r="P227" i="4" s="1"/>
  <c r="R227" i="4"/>
  <c r="Q227" i="4" s="1"/>
  <c r="E206" i="4"/>
  <c r="H206" i="4" s="1"/>
  <c r="C207" i="4" s="1"/>
  <c r="D207" i="4" s="1"/>
  <c r="G207" i="4" s="1"/>
  <c r="F331" i="4"/>
  <c r="N216" i="3"/>
  <c r="Q216" i="3" s="1"/>
  <c r="L217" i="3" s="1"/>
  <c r="K331" i="3"/>
  <c r="B332" i="3"/>
  <c r="F331" i="3"/>
  <c r="T330" i="4"/>
  <c r="P330" i="3"/>
  <c r="B332" i="4"/>
  <c r="M331" i="4"/>
  <c r="I331" i="4"/>
  <c r="D217" i="3"/>
  <c r="G217" i="3" s="1"/>
  <c r="S227" i="4" l="1"/>
  <c r="N228" i="4" s="1"/>
  <c r="F332" i="4"/>
  <c r="K332" i="3"/>
  <c r="F332" i="3"/>
  <c r="B333" i="3"/>
  <c r="M332" i="4"/>
  <c r="I332" i="4"/>
  <c r="B333" i="4"/>
  <c r="M217" i="3"/>
  <c r="O217" i="3" s="1"/>
  <c r="P331" i="3"/>
  <c r="T331" i="4"/>
  <c r="E207" i="4"/>
  <c r="H207" i="4" s="1"/>
  <c r="C208" i="4" s="1"/>
  <c r="E217" i="3"/>
  <c r="H217" i="3" s="1"/>
  <c r="C218" i="3" s="1"/>
  <c r="O228" i="4" l="1"/>
  <c r="P228" i="4" s="1"/>
  <c r="R228" i="4"/>
  <c r="Q228" i="4" s="1"/>
  <c r="N217" i="3"/>
  <c r="Q217" i="3" s="1"/>
  <c r="L218" i="3" s="1"/>
  <c r="M218" i="3" s="1"/>
  <c r="O218" i="3" s="1"/>
  <c r="T332" i="4"/>
  <c r="D218" i="3"/>
  <c r="G218" i="3" s="1"/>
  <c r="B334" i="3"/>
  <c r="F333" i="3"/>
  <c r="K333" i="3"/>
  <c r="I333" i="4"/>
  <c r="B334" i="4"/>
  <c r="M333" i="4"/>
  <c r="D208" i="4"/>
  <c r="G208" i="4" s="1"/>
  <c r="F333" i="4"/>
  <c r="P332" i="3"/>
  <c r="E208" i="4" l="1"/>
  <c r="H208" i="4" s="1"/>
  <c r="C209" i="4" s="1"/>
  <c r="D209" i="4" s="1"/>
  <c r="G209" i="4" s="1"/>
  <c r="S228" i="4"/>
  <c r="N229" i="4" s="1"/>
  <c r="F334" i="4"/>
  <c r="E218" i="3"/>
  <c r="H218" i="3" s="1"/>
  <c r="C219" i="3" s="1"/>
  <c r="N218" i="3"/>
  <c r="Q218" i="3" s="1"/>
  <c r="L219" i="3" s="1"/>
  <c r="T333" i="4"/>
  <c r="P333" i="3"/>
  <c r="K334" i="3"/>
  <c r="F334" i="3"/>
  <c r="B335" i="3"/>
  <c r="M334" i="4"/>
  <c r="I334" i="4"/>
  <c r="B335" i="4"/>
  <c r="O229" i="4" l="1"/>
  <c r="P229" i="4" s="1"/>
  <c r="R229" i="4"/>
  <c r="Q229" i="4" s="1"/>
  <c r="D219" i="3"/>
  <c r="G219" i="3" s="1"/>
  <c r="E209" i="4"/>
  <c r="H209" i="4" s="1"/>
  <c r="C210" i="4" s="1"/>
  <c r="D210" i="4" s="1"/>
  <c r="G210" i="4" s="1"/>
  <c r="M219" i="3"/>
  <c r="O219" i="3" s="1"/>
  <c r="F335" i="4"/>
  <c r="T334" i="4"/>
  <c r="P334" i="3"/>
  <c r="F335" i="3"/>
  <c r="B336" i="3"/>
  <c r="K335" i="3"/>
  <c r="M335" i="4"/>
  <c r="I335" i="4"/>
  <c r="B336" i="4"/>
  <c r="S229" i="4" l="1"/>
  <c r="N230" i="4" s="1"/>
  <c r="F336" i="4"/>
  <c r="E210" i="4"/>
  <c r="H210" i="4" s="1"/>
  <c r="C211" i="4" s="1"/>
  <c r="E219" i="3"/>
  <c r="H219" i="3" s="1"/>
  <c r="C220" i="3" s="1"/>
  <c r="N219" i="3"/>
  <c r="Q219" i="3" s="1"/>
  <c r="L220" i="3" s="1"/>
  <c r="M220" i="3" s="1"/>
  <c r="O220" i="3" s="1"/>
  <c r="D211" i="4"/>
  <c r="G211" i="4" s="1"/>
  <c r="T335" i="4"/>
  <c r="I336" i="4"/>
  <c r="B337" i="4"/>
  <c r="M336" i="4"/>
  <c r="P335" i="3"/>
  <c r="K336" i="3"/>
  <c r="F336" i="3"/>
  <c r="B337" i="3"/>
  <c r="R230" i="4" l="1"/>
  <c r="O230" i="4"/>
  <c r="P230" i="4"/>
  <c r="S230" i="4" s="1"/>
  <c r="N231" i="4" s="1"/>
  <c r="N220" i="3"/>
  <c r="Q220" i="3" s="1"/>
  <c r="L221" i="3" s="1"/>
  <c r="N221" i="3" s="1"/>
  <c r="Q221" i="3" s="1"/>
  <c r="L222" i="3" s="1"/>
  <c r="D220" i="3"/>
  <c r="G220" i="3" s="1"/>
  <c r="E220" i="3"/>
  <c r="H220" i="3" s="1"/>
  <c r="C221" i="3" s="1"/>
  <c r="P336" i="3"/>
  <c r="F337" i="4"/>
  <c r="M221" i="3"/>
  <c r="O221" i="3" s="1"/>
  <c r="B338" i="3"/>
  <c r="K337" i="3"/>
  <c r="F337" i="3"/>
  <c r="B338" i="4"/>
  <c r="M337" i="4"/>
  <c r="I337" i="4"/>
  <c r="E211" i="4"/>
  <c r="H211" i="4" s="1"/>
  <c r="C212" i="4" s="1"/>
  <c r="T336" i="4"/>
  <c r="R231" i="4" l="1"/>
  <c r="O231" i="4"/>
  <c r="P231" i="4"/>
  <c r="S231" i="4" s="1"/>
  <c r="N232" i="4" s="1"/>
  <c r="Q230" i="4"/>
  <c r="F338" i="4"/>
  <c r="D221" i="3"/>
  <c r="G221" i="3" s="1"/>
  <c r="E221" i="3"/>
  <c r="H221" i="3" s="1"/>
  <c r="C222" i="3" s="1"/>
  <c r="T337" i="4"/>
  <c r="D212" i="4"/>
  <c r="G212" i="4" s="1"/>
  <c r="E212" i="4"/>
  <c r="H212" i="4" s="1"/>
  <c r="C213" i="4" s="1"/>
  <c r="M222" i="3"/>
  <c r="O222" i="3" s="1"/>
  <c r="M338" i="4"/>
  <c r="I338" i="4"/>
  <c r="B339" i="4"/>
  <c r="P337" i="3"/>
  <c r="K338" i="3"/>
  <c r="F338" i="3"/>
  <c r="B339" i="3"/>
  <c r="R232" i="4" l="1"/>
  <c r="O232" i="4"/>
  <c r="P232" i="4" s="1"/>
  <c r="S232" i="4" s="1"/>
  <c r="N233" i="4" s="1"/>
  <c r="Q231" i="4"/>
  <c r="D222" i="3"/>
  <c r="G222" i="3" s="1"/>
  <c r="E222" i="3"/>
  <c r="H222" i="3" s="1"/>
  <c r="C223" i="3" s="1"/>
  <c r="D223" i="3" s="1"/>
  <c r="G223" i="3" s="1"/>
  <c r="P338" i="3"/>
  <c r="D213" i="4"/>
  <c r="G213" i="4" s="1"/>
  <c r="I339" i="4"/>
  <c r="B340" i="4"/>
  <c r="M339" i="4"/>
  <c r="F339" i="4"/>
  <c r="T338" i="4"/>
  <c r="N222" i="3"/>
  <c r="Q222" i="3" s="1"/>
  <c r="L223" i="3" s="1"/>
  <c r="B340" i="3"/>
  <c r="F339" i="3"/>
  <c r="K339" i="3"/>
  <c r="O233" i="4" l="1"/>
  <c r="R233" i="4"/>
  <c r="Q233" i="4" s="1"/>
  <c r="P233" i="4"/>
  <c r="S233" i="4" s="1"/>
  <c r="N234" i="4" s="1"/>
  <c r="Q232" i="4"/>
  <c r="E223" i="3"/>
  <c r="H223" i="3" s="1"/>
  <c r="C224" i="3" s="1"/>
  <c r="D224" i="3" s="1"/>
  <c r="K340" i="3"/>
  <c r="B341" i="3"/>
  <c r="F340" i="3"/>
  <c r="M223" i="3"/>
  <c r="O223" i="3" s="1"/>
  <c r="T339" i="4"/>
  <c r="B341" i="4"/>
  <c r="M340" i="4"/>
  <c r="I340" i="4"/>
  <c r="F340" i="4"/>
  <c r="P339" i="3"/>
  <c r="E213" i="4"/>
  <c r="H213" i="4" s="1"/>
  <c r="C214" i="4" s="1"/>
  <c r="R234" i="4" l="1"/>
  <c r="O234" i="4"/>
  <c r="P234" i="4" s="1"/>
  <c r="S234" i="4" s="1"/>
  <c r="N235" i="4" s="1"/>
  <c r="G224" i="3"/>
  <c r="E224" i="3"/>
  <c r="N223" i="3"/>
  <c r="Q223" i="3" s="1"/>
  <c r="L224" i="3" s="1"/>
  <c r="M224" i="3" s="1"/>
  <c r="O224" i="3" s="1"/>
  <c r="F341" i="4"/>
  <c r="D214" i="4"/>
  <c r="G214" i="4" s="1"/>
  <c r="M341" i="4"/>
  <c r="I341" i="4"/>
  <c r="B342" i="4"/>
  <c r="P340" i="3"/>
  <c r="T340" i="4"/>
  <c r="B342" i="3"/>
  <c r="K341" i="3"/>
  <c r="F341" i="3"/>
  <c r="R235" i="4" l="1"/>
  <c r="O235" i="4"/>
  <c r="P235" i="4" s="1"/>
  <c r="S235" i="4" s="1"/>
  <c r="N236" i="4" s="1"/>
  <c r="Q234" i="4"/>
  <c r="H224" i="3"/>
  <c r="C225" i="3" s="1"/>
  <c r="D225" i="3" s="1"/>
  <c r="G225" i="3" s="1"/>
  <c r="F342" i="4"/>
  <c r="T341" i="4"/>
  <c r="E214" i="4"/>
  <c r="H214" i="4" s="1"/>
  <c r="C215" i="4" s="1"/>
  <c r="E225" i="3"/>
  <c r="H225" i="3" s="1"/>
  <c r="C226" i="3" s="1"/>
  <c r="P341" i="3"/>
  <c r="K342" i="3"/>
  <c r="B343" i="3"/>
  <c r="F342" i="3"/>
  <c r="I342" i="4"/>
  <c r="B343" i="4"/>
  <c r="M342" i="4"/>
  <c r="N224" i="3"/>
  <c r="Q224" i="3" s="1"/>
  <c r="L225" i="3" s="1"/>
  <c r="R236" i="4" l="1"/>
  <c r="O236" i="4"/>
  <c r="P236" i="4" s="1"/>
  <c r="S236" i="4" s="1"/>
  <c r="N237" i="4" s="1"/>
  <c r="Q235" i="4"/>
  <c r="D215" i="4"/>
  <c r="G215" i="4" s="1"/>
  <c r="M225" i="3"/>
  <c r="O225" i="3" s="1"/>
  <c r="T342" i="4"/>
  <c r="M343" i="4"/>
  <c r="I343" i="4"/>
  <c r="B344" i="4"/>
  <c r="F343" i="3"/>
  <c r="B344" i="3"/>
  <c r="K343" i="3"/>
  <c r="P342" i="3"/>
  <c r="F343" i="4"/>
  <c r="D226" i="3"/>
  <c r="G226" i="3" s="1"/>
  <c r="O237" i="4" l="1"/>
  <c r="P237" i="4" s="1"/>
  <c r="R237" i="4"/>
  <c r="Q237" i="4" s="1"/>
  <c r="Q236" i="4"/>
  <c r="M344" i="4"/>
  <c r="I344" i="4"/>
  <c r="B345" i="4"/>
  <c r="N225" i="3"/>
  <c r="Q225" i="3" s="1"/>
  <c r="L226" i="3" s="1"/>
  <c r="P343" i="3"/>
  <c r="F344" i="4"/>
  <c r="E226" i="3"/>
  <c r="H226" i="3" s="1"/>
  <c r="C227" i="3" s="1"/>
  <c r="K344" i="3"/>
  <c r="F344" i="3"/>
  <c r="B345" i="3"/>
  <c r="T343" i="4"/>
  <c r="E215" i="4"/>
  <c r="H215" i="4" s="1"/>
  <c r="C216" i="4" s="1"/>
  <c r="S237" i="4" l="1"/>
  <c r="N238" i="4" s="1"/>
  <c r="I345" i="4"/>
  <c r="B346" i="4"/>
  <c r="M345" i="4"/>
  <c r="T344" i="4"/>
  <c r="F345" i="4"/>
  <c r="P344" i="3"/>
  <c r="D227" i="3"/>
  <c r="G227" i="3" s="1"/>
  <c r="B346" i="3"/>
  <c r="K345" i="3"/>
  <c r="F345" i="3"/>
  <c r="D216" i="4"/>
  <c r="G216" i="4" s="1"/>
  <c r="M226" i="3"/>
  <c r="O226" i="3" s="1"/>
  <c r="R238" i="4" l="1"/>
  <c r="O238" i="4"/>
  <c r="P238" i="4" s="1"/>
  <c r="S238" i="4" s="1"/>
  <c r="N239" i="4" s="1"/>
  <c r="K346" i="3"/>
  <c r="B347" i="3"/>
  <c r="F346" i="3"/>
  <c r="P345" i="3"/>
  <c r="E227" i="3"/>
  <c r="H227" i="3" s="1"/>
  <c r="C228" i="3" s="1"/>
  <c r="N226" i="3"/>
  <c r="Q226" i="3" s="1"/>
  <c r="L227" i="3" s="1"/>
  <c r="T345" i="4"/>
  <c r="B347" i="4"/>
  <c r="M346" i="4"/>
  <c r="I346" i="4"/>
  <c r="F346" i="4"/>
  <c r="E216" i="4"/>
  <c r="H216" i="4" s="1"/>
  <c r="C217" i="4" s="1"/>
  <c r="R239" i="4" l="1"/>
  <c r="O239" i="4"/>
  <c r="P239" i="4" s="1"/>
  <c r="S239" i="4" s="1"/>
  <c r="N240" i="4" s="1"/>
  <c r="Q238" i="4"/>
  <c r="F347" i="4"/>
  <c r="T346" i="4"/>
  <c r="K347" i="3"/>
  <c r="F347" i="3"/>
  <c r="B348" i="3"/>
  <c r="M347" i="4"/>
  <c r="I347" i="4"/>
  <c r="B348" i="4"/>
  <c r="P346" i="3"/>
  <c r="D228" i="3"/>
  <c r="G228" i="3" s="1"/>
  <c r="M227" i="3"/>
  <c r="O227" i="3" s="1"/>
  <c r="D217" i="4"/>
  <c r="G217" i="4" s="1"/>
  <c r="R240" i="4" l="1"/>
  <c r="O240" i="4"/>
  <c r="P240" i="4" s="1"/>
  <c r="S240" i="4" s="1"/>
  <c r="N241" i="4" s="1"/>
  <c r="Q239" i="4"/>
  <c r="E228" i="3"/>
  <c r="H228" i="3" s="1"/>
  <c r="C229" i="3" s="1"/>
  <c r="F348" i="4"/>
  <c r="N227" i="3"/>
  <c r="Q227" i="3" s="1"/>
  <c r="L228" i="3" s="1"/>
  <c r="D229" i="3"/>
  <c r="G229" i="3" s="1"/>
  <c r="T347" i="4"/>
  <c r="K348" i="3"/>
  <c r="F348" i="3"/>
  <c r="B349" i="3"/>
  <c r="I348" i="4"/>
  <c r="B349" i="4"/>
  <c r="M348" i="4"/>
  <c r="E217" i="4"/>
  <c r="H217" i="4" s="1"/>
  <c r="C218" i="4" s="1"/>
  <c r="P347" i="3"/>
  <c r="M228" i="3"/>
  <c r="O228" i="3" s="1"/>
  <c r="R241" i="4" l="1"/>
  <c r="O241" i="4"/>
  <c r="P241" i="4" s="1"/>
  <c r="S241" i="4" s="1"/>
  <c r="N242" i="4" s="1"/>
  <c r="Q240" i="4"/>
  <c r="E229" i="3"/>
  <c r="H229" i="3" s="1"/>
  <c r="C230" i="3" s="1"/>
  <c r="N228" i="3"/>
  <c r="Q228" i="3" s="1"/>
  <c r="L229" i="3" s="1"/>
  <c r="F349" i="4"/>
  <c r="K349" i="3"/>
  <c r="F349" i="3"/>
  <c r="B350" i="3"/>
  <c r="D230" i="3"/>
  <c r="G230" i="3" s="1"/>
  <c r="M229" i="3"/>
  <c r="O229" i="3" s="1"/>
  <c r="D218" i="4"/>
  <c r="G218" i="4" s="1"/>
  <c r="T348" i="4"/>
  <c r="P348" i="3"/>
  <c r="B350" i="4"/>
  <c r="M349" i="4"/>
  <c r="I349" i="4"/>
  <c r="O242" i="4" l="1"/>
  <c r="P242" i="4" s="1"/>
  <c r="R242" i="4"/>
  <c r="Q242" i="4" s="1"/>
  <c r="Q241" i="4"/>
  <c r="N229" i="3"/>
  <c r="Q229" i="3" s="1"/>
  <c r="L230" i="3" s="1"/>
  <c r="M230" i="3" s="1"/>
  <c r="M350" i="4"/>
  <c r="I350" i="4"/>
  <c r="B351" i="4"/>
  <c r="K350" i="3"/>
  <c r="F350" i="3"/>
  <c r="B351" i="3"/>
  <c r="E218" i="4"/>
  <c r="H218" i="4" s="1"/>
  <c r="C219" i="4" s="1"/>
  <c r="P349" i="3"/>
  <c r="T349" i="4"/>
  <c r="E230" i="3"/>
  <c r="H230" i="3" s="1"/>
  <c r="C231" i="3" s="1"/>
  <c r="F350" i="4"/>
  <c r="S242" i="4" l="1"/>
  <c r="N243" i="4" s="1"/>
  <c r="O230" i="3"/>
  <c r="N230" i="3"/>
  <c r="Q230" i="3" s="1"/>
  <c r="L231" i="3" s="1"/>
  <c r="M231" i="3" s="1"/>
  <c r="O231" i="3" s="1"/>
  <c r="D219" i="4"/>
  <c r="G219" i="4" s="1"/>
  <c r="T350" i="4"/>
  <c r="B352" i="3"/>
  <c r="K351" i="3"/>
  <c r="F351" i="3"/>
  <c r="I351" i="4"/>
  <c r="B352" i="4"/>
  <c r="M351" i="4"/>
  <c r="F351" i="4"/>
  <c r="D231" i="3"/>
  <c r="G231" i="3" s="1"/>
  <c r="P350" i="3"/>
  <c r="R243" i="4" l="1"/>
  <c r="O243" i="4"/>
  <c r="P243" i="4" s="1"/>
  <c r="S243" i="4" s="1"/>
  <c r="N244" i="4" s="1"/>
  <c r="N231" i="3"/>
  <c r="Q231" i="3" s="1"/>
  <c r="L232" i="3" s="1"/>
  <c r="F352" i="4"/>
  <c r="M232" i="3"/>
  <c r="O232" i="3" s="1"/>
  <c r="P351" i="3"/>
  <c r="E231" i="3"/>
  <c r="H231" i="3" s="1"/>
  <c r="C232" i="3" s="1"/>
  <c r="T351" i="4"/>
  <c r="K352" i="3"/>
  <c r="F352" i="3"/>
  <c r="B353" i="3"/>
  <c r="E219" i="4"/>
  <c r="H219" i="4" s="1"/>
  <c r="C220" i="4" s="1"/>
  <c r="M352" i="4"/>
  <c r="I352" i="4"/>
  <c r="B353" i="4"/>
  <c r="R244" i="4" l="1"/>
  <c r="O244" i="4"/>
  <c r="P244" i="4" s="1"/>
  <c r="S244" i="4" s="1"/>
  <c r="N245" i="4" s="1"/>
  <c r="Q243" i="4"/>
  <c r="F353" i="4"/>
  <c r="T352" i="4"/>
  <c r="P352" i="3"/>
  <c r="F353" i="3"/>
  <c r="K353" i="3"/>
  <c r="B354" i="3"/>
  <c r="D220" i="4"/>
  <c r="G220" i="4" s="1"/>
  <c r="N232" i="3"/>
  <c r="Q232" i="3" s="1"/>
  <c r="L233" i="3" s="1"/>
  <c r="M353" i="4"/>
  <c r="I353" i="4"/>
  <c r="B354" i="4"/>
  <c r="D232" i="3"/>
  <c r="G232" i="3" s="1"/>
  <c r="R245" i="4" l="1"/>
  <c r="O245" i="4"/>
  <c r="P245" i="4" s="1"/>
  <c r="S245" i="4" s="1"/>
  <c r="N246" i="4" s="1"/>
  <c r="Q244" i="4"/>
  <c r="E220" i="4"/>
  <c r="H220" i="4" s="1"/>
  <c r="C221" i="4" s="1"/>
  <c r="K354" i="3"/>
  <c r="B355" i="3"/>
  <c r="F354" i="3"/>
  <c r="I354" i="4"/>
  <c r="B355" i="4"/>
  <c r="M354" i="4"/>
  <c r="T353" i="4"/>
  <c r="F354" i="4"/>
  <c r="M233" i="3"/>
  <c r="O233" i="3" s="1"/>
  <c r="P353" i="3"/>
  <c r="D221" i="4"/>
  <c r="G221" i="4" s="1"/>
  <c r="E232" i="3"/>
  <c r="H232" i="3" s="1"/>
  <c r="C233" i="3" s="1"/>
  <c r="R246" i="4" l="1"/>
  <c r="O246" i="4"/>
  <c r="P246" i="4" s="1"/>
  <c r="S246" i="4" s="1"/>
  <c r="N247" i="4" s="1"/>
  <c r="Q245" i="4"/>
  <c r="E221" i="4"/>
  <c r="H221" i="4" s="1"/>
  <c r="C222" i="4" s="1"/>
  <c r="D222" i="4" s="1"/>
  <c r="G222" i="4" s="1"/>
  <c r="T354" i="4"/>
  <c r="D233" i="3"/>
  <c r="G233" i="3" s="1"/>
  <c r="B356" i="4"/>
  <c r="M355" i="4"/>
  <c r="I355" i="4"/>
  <c r="P354" i="3"/>
  <c r="K355" i="3"/>
  <c r="F355" i="3"/>
  <c r="B356" i="3"/>
  <c r="N233" i="3"/>
  <c r="Q233" i="3" s="1"/>
  <c r="L234" i="3" s="1"/>
  <c r="F355" i="4"/>
  <c r="F356" i="4" l="1"/>
  <c r="O247" i="4"/>
  <c r="P247" i="4" s="1"/>
  <c r="R247" i="4"/>
  <c r="Q247" i="4" s="1"/>
  <c r="Q246" i="4"/>
  <c r="T355" i="4"/>
  <c r="M356" i="4"/>
  <c r="I356" i="4"/>
  <c r="B357" i="4"/>
  <c r="E222" i="4"/>
  <c r="H222" i="4" s="1"/>
  <c r="C223" i="4" s="1"/>
  <c r="M234" i="3"/>
  <c r="O234" i="3" s="1"/>
  <c r="K356" i="3"/>
  <c r="F356" i="3"/>
  <c r="B357" i="3"/>
  <c r="E233" i="3"/>
  <c r="H233" i="3" s="1"/>
  <c r="C234" i="3" s="1"/>
  <c r="P355" i="3"/>
  <c r="S247" i="4" l="1"/>
  <c r="N248" i="4" s="1"/>
  <c r="F357" i="4"/>
  <c r="D234" i="3"/>
  <c r="G234" i="3" s="1"/>
  <c r="I357" i="4"/>
  <c r="B358" i="4"/>
  <c r="M357" i="4"/>
  <c r="N234" i="3"/>
  <c r="Q234" i="3" s="1"/>
  <c r="L235" i="3" s="1"/>
  <c r="P356" i="3"/>
  <c r="T356" i="4"/>
  <c r="D223" i="4"/>
  <c r="G223" i="4" s="1"/>
  <c r="B358" i="3"/>
  <c r="K357" i="3"/>
  <c r="F357" i="3"/>
  <c r="R248" i="4" l="1"/>
  <c r="O248" i="4"/>
  <c r="P248" i="4" s="1"/>
  <c r="S248" i="4" s="1"/>
  <c r="N249" i="4" s="1"/>
  <c r="F358" i="4"/>
  <c r="E223" i="4"/>
  <c r="H223" i="4" s="1"/>
  <c r="C224" i="4" s="1"/>
  <c r="D224" i="4" s="1"/>
  <c r="G224" i="4" s="1"/>
  <c r="P357" i="3"/>
  <c r="T357" i="4"/>
  <c r="E234" i="3"/>
  <c r="H234" i="3" s="1"/>
  <c r="C235" i="3" s="1"/>
  <c r="B359" i="4"/>
  <c r="M358" i="4"/>
  <c r="I358" i="4"/>
  <c r="K358" i="3"/>
  <c r="B359" i="3"/>
  <c r="F358" i="3"/>
  <c r="M235" i="3"/>
  <c r="O235" i="3" s="1"/>
  <c r="O249" i="4" l="1"/>
  <c r="P249" i="4"/>
  <c r="R249" i="4"/>
  <c r="Q249" i="4" s="1"/>
  <c r="Q248" i="4"/>
  <c r="M359" i="4"/>
  <c r="I359" i="4"/>
  <c r="B360" i="4"/>
  <c r="F359" i="3"/>
  <c r="B360" i="3"/>
  <c r="K359" i="3"/>
  <c r="E224" i="4"/>
  <c r="H224" i="4" s="1"/>
  <c r="C225" i="4" s="1"/>
  <c r="T358" i="4"/>
  <c r="D235" i="3"/>
  <c r="G235" i="3" s="1"/>
  <c r="P358" i="3"/>
  <c r="N235" i="3"/>
  <c r="Q235" i="3" s="1"/>
  <c r="L236" i="3" s="1"/>
  <c r="F359" i="4"/>
  <c r="S249" i="4" l="1"/>
  <c r="N250" i="4" s="1"/>
  <c r="E235" i="3"/>
  <c r="H235" i="3" s="1"/>
  <c r="C236" i="3" s="1"/>
  <c r="D236" i="3" s="1"/>
  <c r="G236" i="3" s="1"/>
  <c r="K360" i="3"/>
  <c r="B361" i="3"/>
  <c r="F360" i="3"/>
  <c r="F360" i="4"/>
  <c r="M236" i="3"/>
  <c r="O236" i="3" s="1"/>
  <c r="I360" i="4"/>
  <c r="B361" i="4"/>
  <c r="M360" i="4"/>
  <c r="T359" i="4"/>
  <c r="D225" i="4"/>
  <c r="G225" i="4" s="1"/>
  <c r="P359" i="3"/>
  <c r="R250" i="4" l="1"/>
  <c r="O250" i="4"/>
  <c r="P250" i="4" s="1"/>
  <c r="S250" i="4" s="1"/>
  <c r="N251" i="4" s="1"/>
  <c r="E236" i="3"/>
  <c r="H236" i="3" s="1"/>
  <c r="C237" i="3" s="1"/>
  <c r="D237" i="3" s="1"/>
  <c r="G237" i="3" s="1"/>
  <c r="T360" i="4"/>
  <c r="E225" i="4"/>
  <c r="H225" i="4" s="1"/>
  <c r="C226" i="4" s="1"/>
  <c r="P360" i="3"/>
  <c r="B362" i="3"/>
  <c r="F361" i="3"/>
  <c r="K361" i="3"/>
  <c r="M361" i="4"/>
  <c r="I361" i="4"/>
  <c r="B362" i="4"/>
  <c r="F361" i="4"/>
  <c r="N236" i="3"/>
  <c r="Q236" i="3" s="1"/>
  <c r="L237" i="3" s="1"/>
  <c r="R251" i="4" l="1"/>
  <c r="O251" i="4"/>
  <c r="P251" i="4" s="1"/>
  <c r="S251" i="4" s="1"/>
  <c r="N252" i="4" s="1"/>
  <c r="Q250" i="4"/>
  <c r="M362" i="4"/>
  <c r="I362" i="4"/>
  <c r="B363" i="4"/>
  <c r="F362" i="4"/>
  <c r="E237" i="3"/>
  <c r="H237" i="3" s="1"/>
  <c r="C238" i="3" s="1"/>
  <c r="K362" i="3"/>
  <c r="F362" i="3"/>
  <c r="B363" i="3"/>
  <c r="T361" i="4"/>
  <c r="P361" i="3"/>
  <c r="M237" i="3"/>
  <c r="O237" i="3" s="1"/>
  <c r="D226" i="4"/>
  <c r="G226" i="4" s="1"/>
  <c r="E226" i="4" l="1"/>
  <c r="H226" i="4" s="1"/>
  <c r="C227" i="4" s="1"/>
  <c r="R252" i="4"/>
  <c r="O252" i="4"/>
  <c r="P252" i="4" s="1"/>
  <c r="S252" i="4" s="1"/>
  <c r="N253" i="4" s="1"/>
  <c r="Q251" i="4"/>
  <c r="F363" i="4"/>
  <c r="D238" i="3"/>
  <c r="G238" i="3" s="1"/>
  <c r="I363" i="4"/>
  <c r="B364" i="4"/>
  <c r="M363" i="4"/>
  <c r="T362" i="4"/>
  <c r="B364" i="3"/>
  <c r="K363" i="3"/>
  <c r="F363" i="3"/>
  <c r="D227" i="4"/>
  <c r="G227" i="4" s="1"/>
  <c r="P362" i="3"/>
  <c r="N237" i="3"/>
  <c r="Q237" i="3" s="1"/>
  <c r="L238" i="3" s="1"/>
  <c r="O253" i="4" l="1"/>
  <c r="P253" i="4" s="1"/>
  <c r="R253" i="4"/>
  <c r="Q253" i="4" s="1"/>
  <c r="Q252" i="4"/>
  <c r="F364" i="4"/>
  <c r="T363" i="4"/>
  <c r="I364" i="4"/>
  <c r="B365" i="4"/>
  <c r="M364" i="4"/>
  <c r="E227" i="4"/>
  <c r="H227" i="4" s="1"/>
  <c r="C228" i="4" s="1"/>
  <c r="M238" i="3"/>
  <c r="O238" i="3" s="1"/>
  <c r="P363" i="3"/>
  <c r="E238" i="3"/>
  <c r="H238" i="3" s="1"/>
  <c r="C239" i="3" s="1"/>
  <c r="K364" i="3"/>
  <c r="B365" i="3"/>
  <c r="F364" i="3"/>
  <c r="S253" i="4" l="1"/>
  <c r="N254" i="4" s="1"/>
  <c r="N238" i="3"/>
  <c r="Q238" i="3" s="1"/>
  <c r="L239" i="3" s="1"/>
  <c r="M239" i="3" s="1"/>
  <c r="O239" i="3" s="1"/>
  <c r="F365" i="4"/>
  <c r="B366" i="3"/>
  <c r="K365" i="3"/>
  <c r="F365" i="3"/>
  <c r="B366" i="4"/>
  <c r="M365" i="4"/>
  <c r="I365" i="4"/>
  <c r="F366" i="4" s="1"/>
  <c r="T364" i="4"/>
  <c r="D228" i="4"/>
  <c r="G228" i="4" s="1"/>
  <c r="P364" i="3"/>
  <c r="D239" i="3"/>
  <c r="G239" i="3" s="1"/>
  <c r="O254" i="4" l="1"/>
  <c r="P254" i="4" s="1"/>
  <c r="R254" i="4"/>
  <c r="Q254" i="4" s="1"/>
  <c r="E239" i="3"/>
  <c r="H239" i="3" s="1"/>
  <c r="C240" i="3" s="1"/>
  <c r="E228" i="4"/>
  <c r="H228" i="4" s="1"/>
  <c r="C229" i="4" s="1"/>
  <c r="K366" i="3"/>
  <c r="F366" i="3"/>
  <c r="B367" i="3"/>
  <c r="N239" i="3"/>
  <c r="Q239" i="3" s="1"/>
  <c r="L240" i="3" s="1"/>
  <c r="P365" i="3"/>
  <c r="D240" i="3"/>
  <c r="G240" i="3" s="1"/>
  <c r="T365" i="4"/>
  <c r="I366" i="4"/>
  <c r="M366" i="4"/>
  <c r="B367" i="4"/>
  <c r="E240" i="3" l="1"/>
  <c r="H240" i="3" s="1"/>
  <c r="C241" i="3" s="1"/>
  <c r="S254" i="4"/>
  <c r="N255" i="4" s="1"/>
  <c r="F367" i="4"/>
  <c r="D241" i="3"/>
  <c r="G241" i="3" s="1"/>
  <c r="M240" i="3"/>
  <c r="O240" i="3" s="1"/>
  <c r="K367" i="3"/>
  <c r="F367" i="3"/>
  <c r="B368" i="3"/>
  <c r="P366" i="3"/>
  <c r="T366" i="4"/>
  <c r="D229" i="4"/>
  <c r="G229" i="4" s="1"/>
  <c r="I367" i="4"/>
  <c r="B368" i="4"/>
  <c r="M367" i="4"/>
  <c r="R255" i="4" l="1"/>
  <c r="O255" i="4"/>
  <c r="P255" i="4" s="1"/>
  <c r="S255" i="4" s="1"/>
  <c r="N256" i="4" s="1"/>
  <c r="N240" i="3"/>
  <c r="Q240" i="3" s="1"/>
  <c r="L241" i="3" s="1"/>
  <c r="F368" i="4"/>
  <c r="T367" i="4"/>
  <c r="M368" i="4"/>
  <c r="I368" i="4"/>
  <c r="B369" i="4"/>
  <c r="E229" i="4"/>
  <c r="H229" i="4" s="1"/>
  <c r="C230" i="4" s="1"/>
  <c r="M241" i="3"/>
  <c r="O241" i="3" s="1"/>
  <c r="K368" i="3"/>
  <c r="F368" i="3"/>
  <c r="B369" i="3"/>
  <c r="E241" i="3"/>
  <c r="H241" i="3" s="1"/>
  <c r="C242" i="3" s="1"/>
  <c r="P367" i="3"/>
  <c r="R256" i="4" l="1"/>
  <c r="O256" i="4"/>
  <c r="P256" i="4" s="1"/>
  <c r="S256" i="4" s="1"/>
  <c r="N257" i="4" s="1"/>
  <c r="Q255" i="4"/>
  <c r="D230" i="4"/>
  <c r="G230" i="4" s="1"/>
  <c r="M369" i="4"/>
  <c r="I369" i="4"/>
  <c r="B370" i="4"/>
  <c r="P368" i="3"/>
  <c r="F369" i="4"/>
  <c r="N241" i="3"/>
  <c r="Q241" i="3" s="1"/>
  <c r="L242" i="3" s="1"/>
  <c r="D242" i="3"/>
  <c r="G242" i="3" s="1"/>
  <c r="B370" i="3"/>
  <c r="F369" i="3"/>
  <c r="K369" i="3"/>
  <c r="T368" i="4"/>
  <c r="O257" i="4" l="1"/>
  <c r="P257" i="4" s="1"/>
  <c r="R257" i="4"/>
  <c r="Q257" i="4" s="1"/>
  <c r="Q256" i="4"/>
  <c r="M242" i="3"/>
  <c r="O242" i="3" s="1"/>
  <c r="P369" i="3"/>
  <c r="F370" i="4"/>
  <c r="I370" i="4"/>
  <c r="B371" i="4"/>
  <c r="M370" i="4"/>
  <c r="E242" i="3"/>
  <c r="H242" i="3" s="1"/>
  <c r="C243" i="3" s="1"/>
  <c r="T369" i="4"/>
  <c r="E230" i="4"/>
  <c r="H230" i="4" s="1"/>
  <c r="C231" i="4" s="1"/>
  <c r="K370" i="3"/>
  <c r="B371" i="3"/>
  <c r="F370" i="3"/>
  <c r="S257" i="4" l="1"/>
  <c r="N258" i="4" s="1"/>
  <c r="P370" i="3"/>
  <c r="D243" i="3"/>
  <c r="G243" i="3" s="1"/>
  <c r="N242" i="3"/>
  <c r="Q242" i="3" s="1"/>
  <c r="L243" i="3" s="1"/>
  <c r="M371" i="4"/>
  <c r="I371" i="4"/>
  <c r="B372" i="4"/>
  <c r="F371" i="4"/>
  <c r="D231" i="4"/>
  <c r="G231" i="4" s="1"/>
  <c r="T370" i="4"/>
  <c r="K371" i="3"/>
  <c r="B372" i="3"/>
  <c r="F371" i="3"/>
  <c r="O258" i="4" l="1"/>
  <c r="P258" i="4"/>
  <c r="R258" i="4"/>
  <c r="Q258" i="4" s="1"/>
  <c r="F372" i="4"/>
  <c r="E243" i="3"/>
  <c r="H243" i="3" s="1"/>
  <c r="C244" i="3" s="1"/>
  <c r="E231" i="4"/>
  <c r="H231" i="4" s="1"/>
  <c r="C232" i="4" s="1"/>
  <c r="D232" i="4" s="1"/>
  <c r="G232" i="4" s="1"/>
  <c r="K372" i="3"/>
  <c r="B373" i="3"/>
  <c r="F372" i="3"/>
  <c r="P371" i="3"/>
  <c r="M372" i="4"/>
  <c r="I372" i="4"/>
  <c r="B373" i="4"/>
  <c r="M243" i="3"/>
  <c r="O243" i="3" s="1"/>
  <c r="N243" i="3"/>
  <c r="Q243" i="3" s="1"/>
  <c r="L244" i="3" s="1"/>
  <c r="D244" i="3"/>
  <c r="G244" i="3" s="1"/>
  <c r="E244" i="3"/>
  <c r="H244" i="3" s="1"/>
  <c r="C245" i="3" s="1"/>
  <c r="T371" i="4"/>
  <c r="S258" i="4" l="1"/>
  <c r="N259" i="4" s="1"/>
  <c r="E232" i="4"/>
  <c r="H232" i="4" s="1"/>
  <c r="C233" i="4" s="1"/>
  <c r="F373" i="4"/>
  <c r="D245" i="3"/>
  <c r="G245" i="3" s="1"/>
  <c r="F373" i="3"/>
  <c r="B374" i="3"/>
  <c r="K373" i="3"/>
  <c r="M244" i="3"/>
  <c r="O244" i="3" s="1"/>
  <c r="N244" i="3"/>
  <c r="Q244" i="3" s="1"/>
  <c r="L245" i="3" s="1"/>
  <c r="I373" i="4"/>
  <c r="B374" i="4"/>
  <c r="M373" i="4"/>
  <c r="T372" i="4"/>
  <c r="P372" i="3"/>
  <c r="D233" i="4"/>
  <c r="G233" i="4" s="1"/>
  <c r="R259" i="4" l="1"/>
  <c r="O259" i="4"/>
  <c r="P259" i="4" s="1"/>
  <c r="S259" i="4" s="1"/>
  <c r="N260" i="4" s="1"/>
  <c r="T373" i="4"/>
  <c r="M374" i="4"/>
  <c r="I374" i="4"/>
  <c r="B375" i="4"/>
  <c r="E245" i="3"/>
  <c r="H245" i="3" s="1"/>
  <c r="C246" i="3" s="1"/>
  <c r="F374" i="4"/>
  <c r="E233" i="4"/>
  <c r="H233" i="4" s="1"/>
  <c r="C234" i="4" s="1"/>
  <c r="K374" i="3"/>
  <c r="F374" i="3"/>
  <c r="B375" i="3"/>
  <c r="M245" i="3"/>
  <c r="O245" i="3" s="1"/>
  <c r="P373" i="3"/>
  <c r="O260" i="4" l="1"/>
  <c r="P260" i="4"/>
  <c r="R260" i="4"/>
  <c r="Q260" i="4" s="1"/>
  <c r="Q259" i="4"/>
  <c r="D234" i="4"/>
  <c r="G234" i="4" s="1"/>
  <c r="P374" i="3"/>
  <c r="D246" i="3"/>
  <c r="G246" i="3" s="1"/>
  <c r="N245" i="3"/>
  <c r="Q245" i="3" s="1"/>
  <c r="L246" i="3" s="1"/>
  <c r="M375" i="4"/>
  <c r="I375" i="4"/>
  <c r="B376" i="4"/>
  <c r="B376" i="3"/>
  <c r="K375" i="3"/>
  <c r="F375" i="3"/>
  <c r="F375" i="4"/>
  <c r="T374" i="4"/>
  <c r="S260" i="4" l="1"/>
  <c r="N261" i="4" s="1"/>
  <c r="I376" i="4"/>
  <c r="B377" i="4"/>
  <c r="M376" i="4"/>
  <c r="P375" i="3"/>
  <c r="E234" i="4"/>
  <c r="H234" i="4" s="1"/>
  <c r="C235" i="4" s="1"/>
  <c r="M246" i="3"/>
  <c r="O246" i="3" s="1"/>
  <c r="F376" i="4"/>
  <c r="T375" i="4"/>
  <c r="E246" i="3"/>
  <c r="H246" i="3" s="1"/>
  <c r="C247" i="3" s="1"/>
  <c r="K376" i="3"/>
  <c r="B377" i="3"/>
  <c r="F376" i="3"/>
  <c r="N246" i="3" l="1"/>
  <c r="Q246" i="3" s="1"/>
  <c r="L247" i="3" s="1"/>
  <c r="O261" i="4"/>
  <c r="P261" i="4"/>
  <c r="R261" i="4"/>
  <c r="Q261" i="4" s="1"/>
  <c r="D235" i="4"/>
  <c r="G235" i="4" s="1"/>
  <c r="E235" i="4"/>
  <c r="H235" i="4" s="1"/>
  <c r="C236" i="4" s="1"/>
  <c r="P376" i="3"/>
  <c r="B378" i="3"/>
  <c r="K377" i="3"/>
  <c r="F377" i="3"/>
  <c r="M377" i="4"/>
  <c r="I377" i="4"/>
  <c r="B378" i="4"/>
  <c r="M247" i="3"/>
  <c r="O247" i="3" s="1"/>
  <c r="D247" i="3"/>
  <c r="G247" i="3" s="1"/>
  <c r="E247" i="3"/>
  <c r="H247" i="3" s="1"/>
  <c r="C248" i="3" s="1"/>
  <c r="T376" i="4"/>
  <c r="F377" i="4"/>
  <c r="S261" i="4" l="1"/>
  <c r="N262" i="4" s="1"/>
  <c r="F378" i="4"/>
  <c r="D248" i="3"/>
  <c r="G248" i="3" s="1"/>
  <c r="D236" i="4"/>
  <c r="G236" i="4" s="1"/>
  <c r="P377" i="3"/>
  <c r="N247" i="3"/>
  <c r="Q247" i="3" s="1"/>
  <c r="L248" i="3" s="1"/>
  <c r="M378" i="4"/>
  <c r="I378" i="4"/>
  <c r="B379" i="4"/>
  <c r="T377" i="4"/>
  <c r="K378" i="3"/>
  <c r="F378" i="3"/>
  <c r="B379" i="3"/>
  <c r="E248" i="3" l="1"/>
  <c r="H248" i="3" s="1"/>
  <c r="C249" i="3" s="1"/>
  <c r="R262" i="4"/>
  <c r="O262" i="4"/>
  <c r="P262" i="4" s="1"/>
  <c r="S262" i="4" s="1"/>
  <c r="N263" i="4" s="1"/>
  <c r="P378" i="3"/>
  <c r="M248" i="3"/>
  <c r="O248" i="3" s="1"/>
  <c r="T378" i="4"/>
  <c r="I379" i="4"/>
  <c r="B380" i="4"/>
  <c r="M379" i="4"/>
  <c r="F379" i="4"/>
  <c r="E236" i="4"/>
  <c r="H236" i="4" s="1"/>
  <c r="C237" i="4" s="1"/>
  <c r="D249" i="3"/>
  <c r="G249" i="3" s="1"/>
  <c r="F379" i="3"/>
  <c r="B380" i="3"/>
  <c r="K379" i="3"/>
  <c r="O263" i="4" l="1"/>
  <c r="P263" i="4" s="1"/>
  <c r="R263" i="4"/>
  <c r="Q263" i="4" s="1"/>
  <c r="Q262" i="4"/>
  <c r="N248" i="3"/>
  <c r="Q248" i="3" s="1"/>
  <c r="L249" i="3" s="1"/>
  <c r="M249" i="3"/>
  <c r="O249" i="3" s="1"/>
  <c r="M380" i="4"/>
  <c r="I380" i="4"/>
  <c r="B381" i="4"/>
  <c r="T379" i="4"/>
  <c r="F380" i="4"/>
  <c r="D237" i="4"/>
  <c r="G237" i="4" s="1"/>
  <c r="P379" i="3"/>
  <c r="E249" i="3"/>
  <c r="H249" i="3" s="1"/>
  <c r="C250" i="3" s="1"/>
  <c r="K380" i="3"/>
  <c r="F380" i="3"/>
  <c r="B381" i="3"/>
  <c r="S263" i="4" l="1"/>
  <c r="N264" i="4" s="1"/>
  <c r="E237" i="4"/>
  <c r="H237" i="4" s="1"/>
  <c r="C238" i="4" s="1"/>
  <c r="F381" i="4"/>
  <c r="N249" i="3"/>
  <c r="Q249" i="3" s="1"/>
  <c r="L250" i="3" s="1"/>
  <c r="P380" i="3"/>
  <c r="M250" i="3"/>
  <c r="O250" i="3" s="1"/>
  <c r="M381" i="4"/>
  <c r="I381" i="4"/>
  <c r="B382" i="4"/>
  <c r="D250" i="3"/>
  <c r="G250" i="3" s="1"/>
  <c r="T380" i="4"/>
  <c r="B382" i="3"/>
  <c r="K381" i="3"/>
  <c r="F381" i="3"/>
  <c r="D238" i="4"/>
  <c r="G238" i="4" s="1"/>
  <c r="R264" i="4" l="1"/>
  <c r="O264" i="4"/>
  <c r="P264" i="4" s="1"/>
  <c r="S264" i="4" s="1"/>
  <c r="N265" i="4" s="1"/>
  <c r="N250" i="3"/>
  <c r="Q250" i="3" s="1"/>
  <c r="L251" i="3" s="1"/>
  <c r="M251" i="3"/>
  <c r="O251" i="3" s="1"/>
  <c r="P381" i="3"/>
  <c r="K382" i="3"/>
  <c r="F382" i="3"/>
  <c r="B383" i="3"/>
  <c r="I382" i="4"/>
  <c r="B383" i="4"/>
  <c r="M382" i="4"/>
  <c r="E238" i="4"/>
  <c r="H238" i="4" s="1"/>
  <c r="C239" i="4" s="1"/>
  <c r="F382" i="4"/>
  <c r="E250" i="3"/>
  <c r="H250" i="3" s="1"/>
  <c r="C251" i="3" s="1"/>
  <c r="T381" i="4"/>
  <c r="R265" i="4" l="1"/>
  <c r="O265" i="4"/>
  <c r="P265" i="4" s="1"/>
  <c r="S265" i="4" s="1"/>
  <c r="N266" i="4" s="1"/>
  <c r="Q264" i="4"/>
  <c r="N251" i="3"/>
  <c r="Q251" i="3" s="1"/>
  <c r="L252" i="3" s="1"/>
  <c r="F383" i="4"/>
  <c r="D251" i="3"/>
  <c r="G251" i="3" s="1"/>
  <c r="M383" i="4"/>
  <c r="I383" i="4"/>
  <c r="B384" i="4"/>
  <c r="F383" i="3"/>
  <c r="K383" i="3"/>
  <c r="B384" i="3"/>
  <c r="T382" i="4"/>
  <c r="D239" i="4"/>
  <c r="G239" i="4" s="1"/>
  <c r="M252" i="3"/>
  <c r="O252" i="3" s="1"/>
  <c r="P382" i="3"/>
  <c r="R266" i="4" l="1"/>
  <c r="O266" i="4"/>
  <c r="P266" i="4"/>
  <c r="S266" i="4" s="1"/>
  <c r="N267" i="4" s="1"/>
  <c r="Q265" i="4"/>
  <c r="N252" i="3"/>
  <c r="Q252" i="3" s="1"/>
  <c r="L253" i="3" s="1"/>
  <c r="E239" i="4"/>
  <c r="H239" i="4" s="1"/>
  <c r="C240" i="4" s="1"/>
  <c r="D240" i="4" s="1"/>
  <c r="M253" i="3"/>
  <c r="O253" i="3" s="1"/>
  <c r="F384" i="4"/>
  <c r="M384" i="4"/>
  <c r="I384" i="4"/>
  <c r="B385" i="4"/>
  <c r="P383" i="3"/>
  <c r="K384" i="3"/>
  <c r="F384" i="3"/>
  <c r="B385" i="3"/>
  <c r="T383" i="4"/>
  <c r="E251" i="3"/>
  <c r="H251" i="3" s="1"/>
  <c r="C252" i="3" s="1"/>
  <c r="O267" i="4" l="1"/>
  <c r="P267" i="4" s="1"/>
  <c r="R267" i="4"/>
  <c r="Q267" i="4" s="1"/>
  <c r="Q266" i="4"/>
  <c r="G240" i="4"/>
  <c r="E240" i="4"/>
  <c r="F385" i="4"/>
  <c r="D252" i="3"/>
  <c r="G252" i="3" s="1"/>
  <c r="I385" i="4"/>
  <c r="B386" i="4"/>
  <c r="M385" i="4"/>
  <c r="N253" i="3"/>
  <c r="Q253" i="3" s="1"/>
  <c r="L254" i="3" s="1"/>
  <c r="T384" i="4"/>
  <c r="F385" i="3"/>
  <c r="K385" i="3"/>
  <c r="B386" i="3"/>
  <c r="P384" i="3"/>
  <c r="S267" i="4" l="1"/>
  <c r="N268" i="4" s="1"/>
  <c r="H240" i="4"/>
  <c r="C241" i="4" s="1"/>
  <c r="D241" i="4" s="1"/>
  <c r="G241" i="4" s="1"/>
  <c r="F386" i="4"/>
  <c r="E241" i="4"/>
  <c r="H241" i="4" s="1"/>
  <c r="C242" i="4" s="1"/>
  <c r="D242" i="4" s="1"/>
  <c r="G242" i="4" s="1"/>
  <c r="K386" i="3"/>
  <c r="F386" i="3"/>
  <c r="B387" i="3"/>
  <c r="E252" i="3"/>
  <c r="H252" i="3" s="1"/>
  <c r="C253" i="3" s="1"/>
  <c r="M254" i="3"/>
  <c r="O254" i="3" s="1"/>
  <c r="T385" i="4"/>
  <c r="P385" i="3"/>
  <c r="M386" i="4"/>
  <c r="I386" i="4"/>
  <c r="B387" i="4"/>
  <c r="R268" i="4" l="1"/>
  <c r="O268" i="4"/>
  <c r="P268" i="4"/>
  <c r="S268" i="4" s="1"/>
  <c r="N269" i="4" s="1"/>
  <c r="N254" i="3"/>
  <c r="Q254" i="3" s="1"/>
  <c r="L255" i="3" s="1"/>
  <c r="E242" i="4"/>
  <c r="H242" i="4" s="1"/>
  <c r="C243" i="4" s="1"/>
  <c r="D243" i="4" s="1"/>
  <c r="G243" i="4" s="1"/>
  <c r="F387" i="4"/>
  <c r="B388" i="3"/>
  <c r="F387" i="3"/>
  <c r="K387" i="3"/>
  <c r="T386" i="4"/>
  <c r="P386" i="3"/>
  <c r="M255" i="3"/>
  <c r="O255" i="3" s="1"/>
  <c r="D253" i="3"/>
  <c r="G253" i="3" s="1"/>
  <c r="M387" i="4"/>
  <c r="I387" i="4"/>
  <c r="B388" i="4"/>
  <c r="R269" i="4" l="1"/>
  <c r="O269" i="4"/>
  <c r="P269" i="4" s="1"/>
  <c r="S269" i="4" s="1"/>
  <c r="N270" i="4" s="1"/>
  <c r="Q268" i="4"/>
  <c r="N255" i="3"/>
  <c r="Q255" i="3" s="1"/>
  <c r="L256" i="3" s="1"/>
  <c r="M256" i="3" s="1"/>
  <c r="O256" i="3" s="1"/>
  <c r="F388" i="4"/>
  <c r="I388" i="4"/>
  <c r="B389" i="4"/>
  <c r="M388" i="4"/>
  <c r="K388" i="3"/>
  <c r="B389" i="3"/>
  <c r="F388" i="3"/>
  <c r="P387" i="3"/>
  <c r="T387" i="4"/>
  <c r="E253" i="3"/>
  <c r="H253" i="3" s="1"/>
  <c r="C254" i="3" s="1"/>
  <c r="E243" i="4"/>
  <c r="H243" i="4" s="1"/>
  <c r="C244" i="4" s="1"/>
  <c r="R270" i="4" l="1"/>
  <c r="O270" i="4"/>
  <c r="P270" i="4"/>
  <c r="S270" i="4" s="1"/>
  <c r="N271" i="4" s="1"/>
  <c r="Q269" i="4"/>
  <c r="D254" i="3"/>
  <c r="G254" i="3" s="1"/>
  <c r="T388" i="4"/>
  <c r="N256" i="3"/>
  <c r="Q256" i="3" s="1"/>
  <c r="L257" i="3" s="1"/>
  <c r="M389" i="4"/>
  <c r="I389" i="4"/>
  <c r="B390" i="4"/>
  <c r="F389" i="4"/>
  <c r="F389" i="3"/>
  <c r="B390" i="3"/>
  <c r="K389" i="3"/>
  <c r="D244" i="4"/>
  <c r="G244" i="4" s="1"/>
  <c r="P388" i="3"/>
  <c r="O271" i="4" l="1"/>
  <c r="R271" i="4"/>
  <c r="Q271" i="4" s="1"/>
  <c r="P271" i="4"/>
  <c r="S271" i="4" s="1"/>
  <c r="N272" i="4" s="1"/>
  <c r="Q270" i="4"/>
  <c r="K390" i="3"/>
  <c r="B391" i="3"/>
  <c r="F390" i="3"/>
  <c r="M390" i="4"/>
  <c r="I390" i="4"/>
  <c r="B391" i="4"/>
  <c r="E254" i="3"/>
  <c r="H254" i="3" s="1"/>
  <c r="C255" i="3" s="1"/>
  <c r="P389" i="3"/>
  <c r="T389" i="4"/>
  <c r="E244" i="4"/>
  <c r="H244" i="4" s="1"/>
  <c r="C245" i="4" s="1"/>
  <c r="F390" i="4"/>
  <c r="M257" i="3"/>
  <c r="O257" i="3" s="1"/>
  <c r="N257" i="3"/>
  <c r="Q257" i="3" s="1"/>
  <c r="L258" i="3" s="1"/>
  <c r="O272" i="4" l="1"/>
  <c r="P272" i="4" s="1"/>
  <c r="R272" i="4"/>
  <c r="Q272" i="4" s="1"/>
  <c r="I391" i="4"/>
  <c r="B392" i="4"/>
  <c r="M391" i="4"/>
  <c r="M258" i="3"/>
  <c r="O258" i="3" s="1"/>
  <c r="D255" i="3"/>
  <c r="G255" i="3" s="1"/>
  <c r="E255" i="3"/>
  <c r="F391" i="3"/>
  <c r="B392" i="3"/>
  <c r="K391" i="3"/>
  <c r="P390" i="3"/>
  <c r="F391" i="4"/>
  <c r="T390" i="4"/>
  <c r="D245" i="4"/>
  <c r="G245" i="4" s="1"/>
  <c r="E245" i="4"/>
  <c r="H245" i="4" s="1"/>
  <c r="C246" i="4" s="1"/>
  <c r="S272" i="4" l="1"/>
  <c r="N273" i="4" s="1"/>
  <c r="H255" i="3"/>
  <c r="C256" i="3" s="1"/>
  <c r="T391" i="4"/>
  <c r="P391" i="3"/>
  <c r="B393" i="4"/>
  <c r="M392" i="4"/>
  <c r="I392" i="4"/>
  <c r="N258" i="3"/>
  <c r="Q258" i="3" s="1"/>
  <c r="L259" i="3" s="1"/>
  <c r="D256" i="3"/>
  <c r="G256" i="3" s="1"/>
  <c r="E256" i="3"/>
  <c r="H256" i="3" s="1"/>
  <c r="C257" i="3" s="1"/>
  <c r="K392" i="3"/>
  <c r="F392" i="3"/>
  <c r="B393" i="3"/>
  <c r="D246" i="4"/>
  <c r="G246" i="4" s="1"/>
  <c r="F392" i="4"/>
  <c r="O273" i="4" l="1"/>
  <c r="P273" i="4"/>
  <c r="R273" i="4"/>
  <c r="Q273" i="4" s="1"/>
  <c r="E246" i="4"/>
  <c r="H246" i="4" s="1"/>
  <c r="C247" i="4" s="1"/>
  <c r="F393" i="4"/>
  <c r="P392" i="3"/>
  <c r="T392" i="4"/>
  <c r="B394" i="3"/>
  <c r="F393" i="3"/>
  <c r="K393" i="3"/>
  <c r="D257" i="3"/>
  <c r="G257" i="3" s="1"/>
  <c r="M393" i="4"/>
  <c r="I393" i="4"/>
  <c r="B394" i="4"/>
  <c r="D247" i="4"/>
  <c r="G247" i="4" s="1"/>
  <c r="M259" i="3"/>
  <c r="O259" i="3" s="1"/>
  <c r="S273" i="4" l="1"/>
  <c r="N274" i="4" s="1"/>
  <c r="F394" i="4"/>
  <c r="I394" i="4"/>
  <c r="B395" i="4"/>
  <c r="M394" i="4"/>
  <c r="E257" i="3"/>
  <c r="H257" i="3" s="1"/>
  <c r="C258" i="3" s="1"/>
  <c r="P393" i="3"/>
  <c r="K394" i="3"/>
  <c r="B395" i="3"/>
  <c r="F394" i="3"/>
  <c r="T393" i="4"/>
  <c r="N259" i="3"/>
  <c r="Q259" i="3" s="1"/>
  <c r="L260" i="3" s="1"/>
  <c r="E247" i="4"/>
  <c r="H247" i="4" s="1"/>
  <c r="C248" i="4" s="1"/>
  <c r="R274" i="4" l="1"/>
  <c r="O274" i="4"/>
  <c r="P274" i="4" s="1"/>
  <c r="S274" i="4" s="1"/>
  <c r="N275" i="4" s="1"/>
  <c r="T394" i="4"/>
  <c r="B396" i="4"/>
  <c r="M395" i="4"/>
  <c r="I395" i="4"/>
  <c r="F395" i="3"/>
  <c r="B396" i="3"/>
  <c r="K395" i="3"/>
  <c r="P394" i="3"/>
  <c r="F395" i="4"/>
  <c r="D258" i="3"/>
  <c r="G258" i="3" s="1"/>
  <c r="D248" i="4"/>
  <c r="G248" i="4" s="1"/>
  <c r="M260" i="3"/>
  <c r="O260" i="3" s="1"/>
  <c r="O275" i="4" l="1"/>
  <c r="P275" i="4"/>
  <c r="R275" i="4"/>
  <c r="Q275" i="4" s="1"/>
  <c r="Q274" i="4"/>
  <c r="E258" i="3"/>
  <c r="H258" i="3" s="1"/>
  <c r="C259" i="3" s="1"/>
  <c r="D259" i="3" s="1"/>
  <c r="G259" i="3" s="1"/>
  <c r="E248" i="4"/>
  <c r="H248" i="4" s="1"/>
  <c r="C249" i="4" s="1"/>
  <c r="D249" i="4" s="1"/>
  <c r="G249" i="4" s="1"/>
  <c r="N260" i="3"/>
  <c r="Q260" i="3" s="1"/>
  <c r="L261" i="3" s="1"/>
  <c r="M261" i="3" s="1"/>
  <c r="O261" i="3" s="1"/>
  <c r="M396" i="4"/>
  <c r="I396" i="4"/>
  <c r="B397" i="4"/>
  <c r="F396" i="4"/>
  <c r="P395" i="3"/>
  <c r="K396" i="3"/>
  <c r="B397" i="3"/>
  <c r="F396" i="3"/>
  <c r="T395" i="4"/>
  <c r="S275" i="4" l="1"/>
  <c r="N276" i="4" s="1"/>
  <c r="N261" i="3"/>
  <c r="Q261" i="3" s="1"/>
  <c r="L262" i="3" s="1"/>
  <c r="F397" i="4"/>
  <c r="T396" i="4"/>
  <c r="E249" i="4"/>
  <c r="H249" i="4" s="1"/>
  <c r="C250" i="4" s="1"/>
  <c r="E259" i="3"/>
  <c r="H259" i="3" s="1"/>
  <c r="C260" i="3" s="1"/>
  <c r="I397" i="4"/>
  <c r="B398" i="4"/>
  <c r="M397" i="4"/>
  <c r="F397" i="3"/>
  <c r="B398" i="3"/>
  <c r="K397" i="3"/>
  <c r="M262" i="3"/>
  <c r="O262" i="3" s="1"/>
  <c r="N262" i="3"/>
  <c r="Q262" i="3" s="1"/>
  <c r="L263" i="3" s="1"/>
  <c r="P396" i="3"/>
  <c r="O276" i="4" l="1"/>
  <c r="P276" i="4" s="1"/>
  <c r="R276" i="4"/>
  <c r="Q276" i="4" s="1"/>
  <c r="M263" i="3"/>
  <c r="O263" i="3" s="1"/>
  <c r="N263" i="3"/>
  <c r="Q263" i="3" s="1"/>
  <c r="L264" i="3" s="1"/>
  <c r="P397" i="3"/>
  <c r="T397" i="4"/>
  <c r="K398" i="3"/>
  <c r="F398" i="3"/>
  <c r="B399" i="3"/>
  <c r="F398" i="4"/>
  <c r="D250" i="4"/>
  <c r="G250" i="4" s="1"/>
  <c r="B399" i="4"/>
  <c r="M398" i="4"/>
  <c r="I398" i="4"/>
  <c r="D260" i="3"/>
  <c r="G260" i="3" s="1"/>
  <c r="S276" i="4" l="1"/>
  <c r="N277" i="4" s="1"/>
  <c r="E260" i="3"/>
  <c r="H260" i="3" s="1"/>
  <c r="C261" i="3" s="1"/>
  <c r="B400" i="3"/>
  <c r="K399" i="3"/>
  <c r="F399" i="3"/>
  <c r="P398" i="3"/>
  <c r="E250" i="4"/>
  <c r="H250" i="4" s="1"/>
  <c r="C251" i="4" s="1"/>
  <c r="M399" i="4"/>
  <c r="I399" i="4"/>
  <c r="B400" i="4"/>
  <c r="M264" i="3"/>
  <c r="O264" i="3" s="1"/>
  <c r="T398" i="4"/>
  <c r="D261" i="3"/>
  <c r="G261" i="3" s="1"/>
  <c r="F399" i="4"/>
  <c r="O277" i="4" l="1"/>
  <c r="P277" i="4" s="1"/>
  <c r="R277" i="4"/>
  <c r="Q277" i="4" s="1"/>
  <c r="F400" i="4"/>
  <c r="T399" i="4"/>
  <c r="P399" i="3"/>
  <c r="D251" i="4"/>
  <c r="G251" i="4" s="1"/>
  <c r="E251" i="4"/>
  <c r="H251" i="4" s="1"/>
  <c r="C252" i="4" s="1"/>
  <c r="K400" i="3"/>
  <c r="B401" i="3"/>
  <c r="F400" i="3"/>
  <c r="I400" i="4"/>
  <c r="B401" i="4"/>
  <c r="M400" i="4"/>
  <c r="N264" i="3"/>
  <c r="Q264" i="3" s="1"/>
  <c r="L265" i="3" s="1"/>
  <c r="E261" i="3"/>
  <c r="H261" i="3" s="1"/>
  <c r="C262" i="3" s="1"/>
  <c r="S277" i="4" l="1"/>
  <c r="N278" i="4" s="1"/>
  <c r="B402" i="3"/>
  <c r="K401" i="3"/>
  <c r="F401" i="3"/>
  <c r="T400" i="4"/>
  <c r="M401" i="4"/>
  <c r="I401" i="4"/>
  <c r="B402" i="4"/>
  <c r="P400" i="3"/>
  <c r="D252" i="4"/>
  <c r="G252" i="4" s="1"/>
  <c r="D262" i="3"/>
  <c r="G262" i="3" s="1"/>
  <c r="F401" i="4"/>
  <c r="M265" i="3"/>
  <c r="O265" i="3" s="1"/>
  <c r="O278" i="4" l="1"/>
  <c r="P278" i="4" s="1"/>
  <c r="R278" i="4"/>
  <c r="Q278" i="4" s="1"/>
  <c r="F402" i="4"/>
  <c r="K402" i="3"/>
  <c r="B403" i="3"/>
  <c r="F402" i="3"/>
  <c r="E252" i="4"/>
  <c r="H252" i="4" s="1"/>
  <c r="C253" i="4" s="1"/>
  <c r="T401" i="4"/>
  <c r="N265" i="3"/>
  <c r="Q265" i="3" s="1"/>
  <c r="L266" i="3" s="1"/>
  <c r="P401" i="3"/>
  <c r="E262" i="3"/>
  <c r="H262" i="3" s="1"/>
  <c r="C263" i="3" s="1"/>
  <c r="M402" i="4"/>
  <c r="I402" i="4"/>
  <c r="B403" i="4"/>
  <c r="S278" i="4" l="1"/>
  <c r="N279" i="4" s="1"/>
  <c r="F403" i="4"/>
  <c r="D253" i="4"/>
  <c r="G253" i="4" s="1"/>
  <c r="M266" i="3"/>
  <c r="O266" i="3" s="1"/>
  <c r="F403" i="3"/>
  <c r="B404" i="3"/>
  <c r="K403" i="3"/>
  <c r="T402" i="4"/>
  <c r="D263" i="3"/>
  <c r="G263" i="3" s="1"/>
  <c r="P402" i="3"/>
  <c r="I403" i="4"/>
  <c r="B404" i="4"/>
  <c r="M403" i="4"/>
  <c r="O279" i="4" l="1"/>
  <c r="P279" i="4"/>
  <c r="R279" i="4"/>
  <c r="Q279" i="4" s="1"/>
  <c r="F404" i="4"/>
  <c r="E253" i="4"/>
  <c r="H253" i="4" s="1"/>
  <c r="C254" i="4" s="1"/>
  <c r="N266" i="3"/>
  <c r="Q266" i="3" s="1"/>
  <c r="L267" i="3" s="1"/>
  <c r="P403" i="3"/>
  <c r="T403" i="4"/>
  <c r="F404" i="3"/>
  <c r="B405" i="3"/>
  <c r="K404" i="3"/>
  <c r="B405" i="4"/>
  <c r="M404" i="4"/>
  <c r="I404" i="4"/>
  <c r="E263" i="3"/>
  <c r="H263" i="3" s="1"/>
  <c r="C264" i="3" s="1"/>
  <c r="S279" i="4" l="1"/>
  <c r="N280" i="4" s="1"/>
  <c r="F405" i="4"/>
  <c r="M405" i="4"/>
  <c r="I405" i="4"/>
  <c r="B406" i="4"/>
  <c r="D254" i="4"/>
  <c r="G254" i="4" s="1"/>
  <c r="P404" i="3"/>
  <c r="T404" i="4"/>
  <c r="M267" i="3"/>
  <c r="O267" i="3" s="1"/>
  <c r="F405" i="3"/>
  <c r="B406" i="3"/>
  <c r="K405" i="3"/>
  <c r="D264" i="3"/>
  <c r="G264" i="3" s="1"/>
  <c r="E264" i="3" l="1"/>
  <c r="H264" i="3" s="1"/>
  <c r="C265" i="3" s="1"/>
  <c r="R280" i="4"/>
  <c r="O280" i="4"/>
  <c r="P280" i="4" s="1"/>
  <c r="S280" i="4" s="1"/>
  <c r="N281" i="4" s="1"/>
  <c r="E254" i="4"/>
  <c r="H254" i="4" s="1"/>
  <c r="C255" i="4" s="1"/>
  <c r="T405" i="4"/>
  <c r="K406" i="3"/>
  <c r="F406" i="3"/>
  <c r="B407" i="3"/>
  <c r="N267" i="3"/>
  <c r="Q267" i="3" s="1"/>
  <c r="L268" i="3" s="1"/>
  <c r="I406" i="4"/>
  <c r="B407" i="4"/>
  <c r="M406" i="4"/>
  <c r="F406" i="4"/>
  <c r="D265" i="3"/>
  <c r="G265" i="3" s="1"/>
  <c r="P405" i="3"/>
  <c r="D255" i="4"/>
  <c r="G255" i="4" s="1"/>
  <c r="Q280" i="4" l="1"/>
  <c r="R281" i="4"/>
  <c r="O281" i="4"/>
  <c r="P281" i="4" s="1"/>
  <c r="S281" i="4" s="1"/>
  <c r="N282" i="4" s="1"/>
  <c r="E265" i="3"/>
  <c r="H265" i="3" s="1"/>
  <c r="C266" i="3" s="1"/>
  <c r="D266" i="3" s="1"/>
  <c r="G266" i="3" s="1"/>
  <c r="B408" i="4"/>
  <c r="M407" i="4"/>
  <c r="I407" i="4"/>
  <c r="T406" i="4"/>
  <c r="P406" i="3"/>
  <c r="M268" i="3"/>
  <c r="O268" i="3" s="1"/>
  <c r="F407" i="4"/>
  <c r="E255" i="4"/>
  <c r="H255" i="4" s="1"/>
  <c r="C256" i="4" s="1"/>
  <c r="F407" i="3"/>
  <c r="K407" i="3"/>
  <c r="B408" i="3"/>
  <c r="R282" i="4" l="1"/>
  <c r="O282" i="4"/>
  <c r="P282" i="4" s="1"/>
  <c r="S282" i="4" s="1"/>
  <c r="N283" i="4" s="1"/>
  <c r="Q281" i="4"/>
  <c r="N268" i="3"/>
  <c r="Q268" i="3" s="1"/>
  <c r="L269" i="3" s="1"/>
  <c r="M269" i="3" s="1"/>
  <c r="O269" i="3" s="1"/>
  <c r="F408" i="4"/>
  <c r="E266" i="3"/>
  <c r="H266" i="3" s="1"/>
  <c r="C267" i="3" s="1"/>
  <c r="D267" i="3" s="1"/>
  <c r="G267" i="3" s="1"/>
  <c r="P407" i="3"/>
  <c r="T407" i="4"/>
  <c r="M408" i="4"/>
  <c r="I408" i="4"/>
  <c r="B409" i="4"/>
  <c r="D256" i="4"/>
  <c r="G256" i="4" s="1"/>
  <c r="E256" i="4"/>
  <c r="H256" i="4" s="1"/>
  <c r="C257" i="4" s="1"/>
  <c r="B409" i="3"/>
  <c r="K408" i="3"/>
  <c r="F408" i="3"/>
  <c r="R283" i="4" l="1"/>
  <c r="O283" i="4"/>
  <c r="P283" i="4" s="1"/>
  <c r="S283" i="4" s="1"/>
  <c r="N284" i="4" s="1"/>
  <c r="Q282" i="4"/>
  <c r="N269" i="3"/>
  <c r="Q269" i="3" s="1"/>
  <c r="L270" i="3" s="1"/>
  <c r="M270" i="3" s="1"/>
  <c r="O270" i="3" s="1"/>
  <c r="E267" i="3"/>
  <c r="H267" i="3" s="1"/>
  <c r="C268" i="3" s="1"/>
  <c r="D268" i="3" s="1"/>
  <c r="G268" i="3" s="1"/>
  <c r="I409" i="4"/>
  <c r="B410" i="4"/>
  <c r="M409" i="4"/>
  <c r="F409" i="4"/>
  <c r="T408" i="4"/>
  <c r="K409" i="3"/>
  <c r="F409" i="3"/>
  <c r="B410" i="3"/>
  <c r="P408" i="3"/>
  <c r="D257" i="4"/>
  <c r="G257" i="4" s="1"/>
  <c r="R284" i="4" l="1"/>
  <c r="O284" i="4"/>
  <c r="P284" i="4" s="1"/>
  <c r="S284" i="4" s="1"/>
  <c r="N285" i="4" s="1"/>
  <c r="Q283" i="4"/>
  <c r="E257" i="4"/>
  <c r="H257" i="4" s="1"/>
  <c r="C258" i="4" s="1"/>
  <c r="P409" i="3"/>
  <c r="T409" i="4"/>
  <c r="E268" i="3"/>
  <c r="H268" i="3" s="1"/>
  <c r="C269" i="3" s="1"/>
  <c r="F410" i="4"/>
  <c r="B411" i="4"/>
  <c r="M410" i="4"/>
  <c r="I410" i="4"/>
  <c r="K410" i="3"/>
  <c r="F410" i="3"/>
  <c r="B411" i="3"/>
  <c r="N270" i="3"/>
  <c r="Q270" i="3" s="1"/>
  <c r="L271" i="3" s="1"/>
  <c r="O285" i="4" l="1"/>
  <c r="P285" i="4" s="1"/>
  <c r="R285" i="4"/>
  <c r="Q285" i="4" s="1"/>
  <c r="Q284" i="4"/>
  <c r="P410" i="3"/>
  <c r="D269" i="3"/>
  <c r="G269" i="3" s="1"/>
  <c r="D258" i="4"/>
  <c r="G258" i="4" s="1"/>
  <c r="F411" i="4"/>
  <c r="M271" i="3"/>
  <c r="O271" i="3" s="1"/>
  <c r="T410" i="4"/>
  <c r="K411" i="3"/>
  <c r="F411" i="3"/>
  <c r="B412" i="3"/>
  <c r="M411" i="4"/>
  <c r="I411" i="4"/>
  <c r="B412" i="4"/>
  <c r="S285" i="4" l="1"/>
  <c r="N286" i="4" s="1"/>
  <c r="E258" i="4"/>
  <c r="H258" i="4" s="1"/>
  <c r="C259" i="4" s="1"/>
  <c r="F412" i="4"/>
  <c r="N271" i="3"/>
  <c r="Q271" i="3" s="1"/>
  <c r="L272" i="3" s="1"/>
  <c r="T411" i="4"/>
  <c r="M272" i="3"/>
  <c r="O272" i="3" s="1"/>
  <c r="I412" i="4"/>
  <c r="B413" i="4"/>
  <c r="M412" i="4"/>
  <c r="K412" i="3"/>
  <c r="B413" i="3"/>
  <c r="F412" i="3"/>
  <c r="P411" i="3"/>
  <c r="D259" i="4"/>
  <c r="G259" i="4" s="1"/>
  <c r="E269" i="3"/>
  <c r="H269" i="3" s="1"/>
  <c r="C270" i="3" s="1"/>
  <c r="R286" i="4" l="1"/>
  <c r="O286" i="4"/>
  <c r="P286" i="4" s="1"/>
  <c r="S286" i="4" s="1"/>
  <c r="N287" i="4" s="1"/>
  <c r="B414" i="4"/>
  <c r="M413" i="4"/>
  <c r="I413" i="4"/>
  <c r="P412" i="3"/>
  <c r="T412" i="4"/>
  <c r="F413" i="4"/>
  <c r="D270" i="3"/>
  <c r="G270" i="3" s="1"/>
  <c r="N272" i="3"/>
  <c r="Q272" i="3" s="1"/>
  <c r="L273" i="3" s="1"/>
  <c r="E259" i="4"/>
  <c r="H259" i="4" s="1"/>
  <c r="C260" i="4" s="1"/>
  <c r="F413" i="3"/>
  <c r="B414" i="3"/>
  <c r="K413" i="3"/>
  <c r="R287" i="4" l="1"/>
  <c r="O287" i="4"/>
  <c r="P287" i="4" s="1"/>
  <c r="S287" i="4" s="1"/>
  <c r="N288" i="4" s="1"/>
  <c r="Q286" i="4"/>
  <c r="B415" i="3"/>
  <c r="F414" i="3"/>
  <c r="K414" i="3"/>
  <c r="T413" i="4"/>
  <c r="D260" i="4"/>
  <c r="G260" i="4" s="1"/>
  <c r="P413" i="3"/>
  <c r="F414" i="4"/>
  <c r="M414" i="4"/>
  <c r="I414" i="4"/>
  <c r="B415" i="4"/>
  <c r="M273" i="3"/>
  <c r="O273" i="3" s="1"/>
  <c r="E270" i="3"/>
  <c r="H270" i="3" s="1"/>
  <c r="C271" i="3" s="1"/>
  <c r="O288" i="4" l="1"/>
  <c r="P288" i="4" s="1"/>
  <c r="R288" i="4"/>
  <c r="Q288" i="4" s="1"/>
  <c r="Q287" i="4"/>
  <c r="F415" i="4"/>
  <c r="P414" i="3"/>
  <c r="I415" i="4"/>
  <c r="B416" i="4"/>
  <c r="M415" i="4"/>
  <c r="F415" i="3"/>
  <c r="B416" i="3"/>
  <c r="K415" i="3"/>
  <c r="T414" i="4"/>
  <c r="D271" i="3"/>
  <c r="G271" i="3" s="1"/>
  <c r="E260" i="4"/>
  <c r="H260" i="4" s="1"/>
  <c r="C261" i="4" s="1"/>
  <c r="N273" i="3"/>
  <c r="Q273" i="3" s="1"/>
  <c r="L274" i="3" s="1"/>
  <c r="S288" i="4" l="1"/>
  <c r="N289" i="4" s="1"/>
  <c r="B417" i="4"/>
  <c r="M416" i="4"/>
  <c r="I416" i="4"/>
  <c r="P415" i="3"/>
  <c r="E271" i="3"/>
  <c r="H271" i="3" s="1"/>
  <c r="C272" i="3" s="1"/>
  <c r="B417" i="3"/>
  <c r="F416" i="3"/>
  <c r="K416" i="3"/>
  <c r="T415" i="4"/>
  <c r="D261" i="4"/>
  <c r="G261" i="4" s="1"/>
  <c r="F416" i="4"/>
  <c r="M274" i="3"/>
  <c r="O274" i="3" s="1"/>
  <c r="R289" i="4" l="1"/>
  <c r="O289" i="4"/>
  <c r="P289" i="4" s="1"/>
  <c r="S289" i="4" s="1"/>
  <c r="N290" i="4" s="1"/>
  <c r="N274" i="3"/>
  <c r="Q274" i="3" s="1"/>
  <c r="L275" i="3" s="1"/>
  <c r="P416" i="3"/>
  <c r="E261" i="4"/>
  <c r="H261" i="4" s="1"/>
  <c r="C262" i="4" s="1"/>
  <c r="K417" i="3"/>
  <c r="F417" i="3"/>
  <c r="B418" i="3"/>
  <c r="T416" i="4"/>
  <c r="F417" i="4"/>
  <c r="D272" i="3"/>
  <c r="G272" i="3" s="1"/>
  <c r="M417" i="4"/>
  <c r="I417" i="4"/>
  <c r="B418" i="4"/>
  <c r="R290" i="4" l="1"/>
  <c r="O290" i="4"/>
  <c r="P290" i="4" s="1"/>
  <c r="S290" i="4" s="1"/>
  <c r="N291" i="4" s="1"/>
  <c r="Q289" i="4"/>
  <c r="F418" i="4"/>
  <c r="T417" i="4"/>
  <c r="M275" i="3"/>
  <c r="O275" i="3" s="1"/>
  <c r="I418" i="4"/>
  <c r="B419" i="4"/>
  <c r="M418" i="4"/>
  <c r="K418" i="3"/>
  <c r="F418" i="3"/>
  <c r="B419" i="3"/>
  <c r="E272" i="3"/>
  <c r="H272" i="3" s="1"/>
  <c r="C273" i="3" s="1"/>
  <c r="P417" i="3"/>
  <c r="D262" i="4"/>
  <c r="G262" i="4" s="1"/>
  <c r="O291" i="4" l="1"/>
  <c r="P291" i="4" s="1"/>
  <c r="R291" i="4"/>
  <c r="Q291" i="4" s="1"/>
  <c r="Q290" i="4"/>
  <c r="P418" i="3"/>
  <c r="N275" i="3"/>
  <c r="Q275" i="3" s="1"/>
  <c r="L276" i="3" s="1"/>
  <c r="D273" i="3"/>
  <c r="G273" i="3" s="1"/>
  <c r="E262" i="4"/>
  <c r="H262" i="4" s="1"/>
  <c r="C263" i="4" s="1"/>
  <c r="T418" i="4"/>
  <c r="B420" i="4"/>
  <c r="M419" i="4"/>
  <c r="I419" i="4"/>
  <c r="F419" i="3"/>
  <c r="B420" i="3"/>
  <c r="K419" i="3"/>
  <c r="F419" i="4"/>
  <c r="S291" i="4" l="1"/>
  <c r="N292" i="4" s="1"/>
  <c r="E273" i="3"/>
  <c r="H273" i="3" s="1"/>
  <c r="C274" i="3" s="1"/>
  <c r="F420" i="4"/>
  <c r="D274" i="3"/>
  <c r="G274" i="3" s="1"/>
  <c r="M276" i="3"/>
  <c r="O276" i="3" s="1"/>
  <c r="T419" i="4"/>
  <c r="D263" i="4"/>
  <c r="G263" i="4" s="1"/>
  <c r="F420" i="3"/>
  <c r="B421" i="3"/>
  <c r="K420" i="3"/>
  <c r="M420" i="4"/>
  <c r="I420" i="4"/>
  <c r="B421" i="4"/>
  <c r="P419" i="3"/>
  <c r="O292" i="4" l="1"/>
  <c r="P292" i="4"/>
  <c r="R292" i="4"/>
  <c r="Q292" i="4" s="1"/>
  <c r="P420" i="3"/>
  <c r="F421" i="3"/>
  <c r="B422" i="3"/>
  <c r="K421" i="3"/>
  <c r="N276" i="3"/>
  <c r="Q276" i="3" s="1"/>
  <c r="L277" i="3" s="1"/>
  <c r="E274" i="3"/>
  <c r="H274" i="3" s="1"/>
  <c r="C275" i="3" s="1"/>
  <c r="I421" i="4"/>
  <c r="B422" i="4"/>
  <c r="M421" i="4"/>
  <c r="E263" i="4"/>
  <c r="H263" i="4" s="1"/>
  <c r="C264" i="4" s="1"/>
  <c r="F421" i="4"/>
  <c r="T420" i="4"/>
  <c r="S292" i="4" l="1"/>
  <c r="N293" i="4" s="1"/>
  <c r="M277" i="3"/>
  <c r="O277" i="3" s="1"/>
  <c r="N277" i="3"/>
  <c r="Q277" i="3" s="1"/>
  <c r="L278" i="3" s="1"/>
  <c r="B423" i="3"/>
  <c r="F422" i="3"/>
  <c r="K422" i="3"/>
  <c r="D275" i="3"/>
  <c r="G275" i="3" s="1"/>
  <c r="T421" i="4"/>
  <c r="P421" i="3"/>
  <c r="B423" i="4"/>
  <c r="M422" i="4"/>
  <c r="I422" i="4"/>
  <c r="F422" i="4"/>
  <c r="D264" i="4"/>
  <c r="G264" i="4" s="1"/>
  <c r="O293" i="4" l="1"/>
  <c r="P293" i="4" s="1"/>
  <c r="R293" i="4"/>
  <c r="Q293" i="4" s="1"/>
  <c r="E264" i="4"/>
  <c r="H264" i="4" s="1"/>
  <c r="C265" i="4" s="1"/>
  <c r="D265" i="4" s="1"/>
  <c r="G265" i="4" s="1"/>
  <c r="F423" i="4"/>
  <c r="E275" i="3"/>
  <c r="H275" i="3" s="1"/>
  <c r="C276" i="3" s="1"/>
  <c r="D276" i="3" s="1"/>
  <c r="G276" i="3" s="1"/>
  <c r="P422" i="3"/>
  <c r="K423" i="3"/>
  <c r="F423" i="3"/>
  <c r="B424" i="3"/>
  <c r="T422" i="4"/>
  <c r="M278" i="3"/>
  <c r="O278" i="3" s="1"/>
  <c r="M423" i="4"/>
  <c r="I423" i="4"/>
  <c r="B424" i="4"/>
  <c r="S293" i="4" l="1"/>
  <c r="N294" i="4" s="1"/>
  <c r="E265" i="4"/>
  <c r="H265" i="4" s="1"/>
  <c r="C266" i="4" s="1"/>
  <c r="T423" i="4"/>
  <c r="N278" i="3"/>
  <c r="Q278" i="3" s="1"/>
  <c r="L279" i="3" s="1"/>
  <c r="K424" i="3"/>
  <c r="B425" i="3"/>
  <c r="F424" i="3"/>
  <c r="P423" i="3"/>
  <c r="I424" i="4"/>
  <c r="B425" i="4"/>
  <c r="M424" i="4"/>
  <c r="F424" i="4"/>
  <c r="E276" i="3"/>
  <c r="H276" i="3" s="1"/>
  <c r="C277" i="3" s="1"/>
  <c r="D266" i="4"/>
  <c r="G266" i="4" s="1"/>
  <c r="O294" i="4" l="1"/>
  <c r="P294" i="4" s="1"/>
  <c r="R294" i="4"/>
  <c r="Q294" i="4" s="1"/>
  <c r="E266" i="4"/>
  <c r="H266" i="4" s="1"/>
  <c r="C267" i="4" s="1"/>
  <c r="M279" i="3"/>
  <c r="O279" i="3" s="1"/>
  <c r="D277" i="3"/>
  <c r="G277" i="3" s="1"/>
  <c r="E277" i="3"/>
  <c r="H277" i="3" s="1"/>
  <c r="C278" i="3" s="1"/>
  <c r="D267" i="4"/>
  <c r="G267" i="4" s="1"/>
  <c r="T424" i="4"/>
  <c r="P424" i="3"/>
  <c r="B426" i="4"/>
  <c r="M425" i="4"/>
  <c r="I425" i="4"/>
  <c r="F425" i="3"/>
  <c r="B426" i="3"/>
  <c r="K425" i="3"/>
  <c r="F425" i="4"/>
  <c r="S294" i="4" l="1"/>
  <c r="N295" i="4" s="1"/>
  <c r="F426" i="4"/>
  <c r="T425" i="4"/>
  <c r="D278" i="3"/>
  <c r="G278" i="3" s="1"/>
  <c r="E267" i="4"/>
  <c r="H267" i="4" s="1"/>
  <c r="C268" i="4" s="1"/>
  <c r="N279" i="3"/>
  <c r="Q279" i="3" s="1"/>
  <c r="L280" i="3" s="1"/>
  <c r="M426" i="4"/>
  <c r="I426" i="4"/>
  <c r="B427" i="4"/>
  <c r="P425" i="3"/>
  <c r="F426" i="3"/>
  <c r="B427" i="3"/>
  <c r="K426" i="3"/>
  <c r="O295" i="4" l="1"/>
  <c r="P295" i="4" s="1"/>
  <c r="R295" i="4"/>
  <c r="Q295" i="4" s="1"/>
  <c r="F427" i="3"/>
  <c r="B428" i="3"/>
  <c r="K427" i="3"/>
  <c r="T426" i="4"/>
  <c r="I427" i="4"/>
  <c r="B428" i="4"/>
  <c r="M427" i="4"/>
  <c r="M280" i="3"/>
  <c r="O280" i="3" s="1"/>
  <c r="D268" i="4"/>
  <c r="G268" i="4" s="1"/>
  <c r="F427" i="4"/>
  <c r="P426" i="3"/>
  <c r="E278" i="3"/>
  <c r="H278" i="3" s="1"/>
  <c r="C279" i="3" s="1"/>
  <c r="S295" i="4" l="1"/>
  <c r="N296" i="4" s="1"/>
  <c r="B429" i="4"/>
  <c r="M428" i="4"/>
  <c r="I428" i="4"/>
  <c r="B429" i="3"/>
  <c r="K428" i="3"/>
  <c r="F428" i="3"/>
  <c r="F428" i="4"/>
  <c r="N280" i="3"/>
  <c r="Q280" i="3" s="1"/>
  <c r="L281" i="3" s="1"/>
  <c r="E268" i="4"/>
  <c r="H268" i="4" s="1"/>
  <c r="C269" i="4" s="1"/>
  <c r="D279" i="3"/>
  <c r="G279" i="3" s="1"/>
  <c r="T427" i="4"/>
  <c r="P427" i="3"/>
  <c r="R296" i="4" l="1"/>
  <c r="O296" i="4"/>
  <c r="P296" i="4" s="1"/>
  <c r="S296" i="4" s="1"/>
  <c r="N297" i="4" s="1"/>
  <c r="F429" i="4"/>
  <c r="D269" i="4"/>
  <c r="G269" i="4" s="1"/>
  <c r="T428" i="4"/>
  <c r="M429" i="4"/>
  <c r="B430" i="4"/>
  <c r="I429" i="4"/>
  <c r="F430" i="4" s="1"/>
  <c r="M281" i="3"/>
  <c r="O281" i="3" s="1"/>
  <c r="P428" i="3"/>
  <c r="E279" i="3"/>
  <c r="H279" i="3" s="1"/>
  <c r="C280" i="3" s="1"/>
  <c r="B430" i="3"/>
  <c r="K429" i="3"/>
  <c r="F429" i="3"/>
  <c r="O297" i="4" l="1"/>
  <c r="P297" i="4" s="1"/>
  <c r="R297" i="4"/>
  <c r="Q297" i="4" s="1"/>
  <c r="Q296" i="4"/>
  <c r="N281" i="3"/>
  <c r="Q281" i="3" s="1"/>
  <c r="L282" i="3" s="1"/>
  <c r="M282" i="3" s="1"/>
  <c r="O282" i="3" s="1"/>
  <c r="K430" i="3"/>
  <c r="F430" i="3"/>
  <c r="B431" i="3"/>
  <c r="M430" i="4"/>
  <c r="I430" i="4"/>
  <c r="B431" i="4"/>
  <c r="D280" i="3"/>
  <c r="G280" i="3" s="1"/>
  <c r="E269" i="4"/>
  <c r="H269" i="4" s="1"/>
  <c r="C270" i="4" s="1"/>
  <c r="P429" i="3"/>
  <c r="T429" i="4"/>
  <c r="S297" i="4" l="1"/>
  <c r="N298" i="4" s="1"/>
  <c r="N282" i="3"/>
  <c r="Q282" i="3" s="1"/>
  <c r="L283" i="3" s="1"/>
  <c r="F431" i="3"/>
  <c r="K431" i="3"/>
  <c r="B432" i="3"/>
  <c r="E280" i="3"/>
  <c r="H280" i="3" s="1"/>
  <c r="C281" i="3" s="1"/>
  <c r="P430" i="3"/>
  <c r="F431" i="4"/>
  <c r="I431" i="4"/>
  <c r="M431" i="4"/>
  <c r="B432" i="4"/>
  <c r="T430" i="4"/>
  <c r="D270" i="4"/>
  <c r="G270" i="4" s="1"/>
  <c r="R298" i="4" l="1"/>
  <c r="O298" i="4"/>
  <c r="P298" i="4" s="1"/>
  <c r="S298" i="4" s="1"/>
  <c r="N299" i="4" s="1"/>
  <c r="T431" i="4"/>
  <c r="F432" i="4"/>
  <c r="D281" i="3"/>
  <c r="G281" i="3" s="1"/>
  <c r="F432" i="3"/>
  <c r="B433" i="3"/>
  <c r="K432" i="3"/>
  <c r="P431" i="3"/>
  <c r="M432" i="4"/>
  <c r="I432" i="4"/>
  <c r="B433" i="4"/>
  <c r="M283" i="3"/>
  <c r="O283" i="3" s="1"/>
  <c r="N283" i="3"/>
  <c r="Q283" i="3" s="1"/>
  <c r="L284" i="3" s="1"/>
  <c r="E270" i="4"/>
  <c r="H270" i="4" s="1"/>
  <c r="C271" i="4" s="1"/>
  <c r="O299" i="4" l="1"/>
  <c r="P299" i="4" s="1"/>
  <c r="R299" i="4"/>
  <c r="Q299" i="4" s="1"/>
  <c r="Q298" i="4"/>
  <c r="F433" i="4"/>
  <c r="F433" i="3"/>
  <c r="B434" i="3"/>
  <c r="K433" i="3"/>
  <c r="P432" i="3"/>
  <c r="T432" i="4"/>
  <c r="E281" i="3"/>
  <c r="H281" i="3" s="1"/>
  <c r="C282" i="3" s="1"/>
  <c r="D271" i="4"/>
  <c r="G271" i="4" s="1"/>
  <c r="M284" i="3"/>
  <c r="O284" i="3" s="1"/>
  <c r="B434" i="4"/>
  <c r="M433" i="4"/>
  <c r="I433" i="4"/>
  <c r="F434" i="4" l="1"/>
  <c r="S299" i="4"/>
  <c r="N300" i="4" s="1"/>
  <c r="P433" i="3"/>
  <c r="N284" i="3"/>
  <c r="Q284" i="3" s="1"/>
  <c r="L285" i="3" s="1"/>
  <c r="B435" i="3"/>
  <c r="K434" i="3"/>
  <c r="F434" i="3"/>
  <c r="E271" i="4"/>
  <c r="H271" i="4" s="1"/>
  <c r="C272" i="4" s="1"/>
  <c r="T433" i="4"/>
  <c r="I434" i="4"/>
  <c r="B435" i="4"/>
  <c r="M434" i="4"/>
  <c r="D282" i="3"/>
  <c r="G282" i="3" s="1"/>
  <c r="O300" i="4" l="1"/>
  <c r="P300" i="4" s="1"/>
  <c r="R300" i="4"/>
  <c r="Q300" i="4" s="1"/>
  <c r="K435" i="3"/>
  <c r="F435" i="3"/>
  <c r="B436" i="3"/>
  <c r="D272" i="4"/>
  <c r="G272" i="4" s="1"/>
  <c r="M435" i="4"/>
  <c r="I435" i="4"/>
  <c r="B436" i="4"/>
  <c r="P434" i="3"/>
  <c r="M285" i="3"/>
  <c r="O285" i="3" s="1"/>
  <c r="T434" i="4"/>
  <c r="F435" i="4"/>
  <c r="E282" i="3"/>
  <c r="H282" i="3" s="1"/>
  <c r="C283" i="3" s="1"/>
  <c r="S300" i="4" l="1"/>
  <c r="N301" i="4" s="1"/>
  <c r="K436" i="3"/>
  <c r="F436" i="3"/>
  <c r="B437" i="3"/>
  <c r="B437" i="4"/>
  <c r="M436" i="4"/>
  <c r="I436" i="4"/>
  <c r="D283" i="3"/>
  <c r="G283" i="3" s="1"/>
  <c r="F436" i="4"/>
  <c r="T435" i="4"/>
  <c r="N285" i="3"/>
  <c r="Q285" i="3" s="1"/>
  <c r="L286" i="3" s="1"/>
  <c r="P435" i="3"/>
  <c r="E272" i="4"/>
  <c r="H272" i="4" s="1"/>
  <c r="C273" i="4" s="1"/>
  <c r="O301" i="4" l="1"/>
  <c r="P301" i="4" s="1"/>
  <c r="R301" i="4"/>
  <c r="Q301" i="4" s="1"/>
  <c r="I437" i="4"/>
  <c r="M437" i="4"/>
  <c r="B438" i="4"/>
  <c r="T436" i="4"/>
  <c r="M286" i="3"/>
  <c r="O286" i="3" s="1"/>
  <c r="E283" i="3"/>
  <c r="H283" i="3" s="1"/>
  <c r="C284" i="3" s="1"/>
  <c r="P436" i="3"/>
  <c r="F437" i="3"/>
  <c r="B438" i="3"/>
  <c r="K437" i="3"/>
  <c r="F437" i="4"/>
  <c r="D273" i="4"/>
  <c r="G273" i="4" s="1"/>
  <c r="E273" i="4" l="1"/>
  <c r="H273" i="4" s="1"/>
  <c r="C274" i="4" s="1"/>
  <c r="S301" i="4"/>
  <c r="N302" i="4" s="1"/>
  <c r="F438" i="4"/>
  <c r="P437" i="3"/>
  <c r="T437" i="4"/>
  <c r="D284" i="3"/>
  <c r="G284" i="3" s="1"/>
  <c r="D274" i="4"/>
  <c r="G274" i="4" s="1"/>
  <c r="M438" i="4"/>
  <c r="I438" i="4"/>
  <c r="B439" i="4"/>
  <c r="F438" i="3"/>
  <c r="B439" i="3"/>
  <c r="K438" i="3"/>
  <c r="N286" i="3"/>
  <c r="Q286" i="3" s="1"/>
  <c r="L287" i="3" s="1"/>
  <c r="R302" i="4" l="1"/>
  <c r="O302" i="4"/>
  <c r="P302" i="4" s="1"/>
  <c r="S302" i="4" s="1"/>
  <c r="N303" i="4" s="1"/>
  <c r="F439" i="4"/>
  <c r="E284" i="3"/>
  <c r="H284" i="3" s="1"/>
  <c r="C285" i="3" s="1"/>
  <c r="D285" i="3" s="1"/>
  <c r="G285" i="3" s="1"/>
  <c r="T438" i="4"/>
  <c r="E274" i="4"/>
  <c r="H274" i="4" s="1"/>
  <c r="C275" i="4" s="1"/>
  <c r="B440" i="4"/>
  <c r="M439" i="4"/>
  <c r="I439" i="4"/>
  <c r="F439" i="3"/>
  <c r="B440" i="3"/>
  <c r="K439" i="3"/>
  <c r="M287" i="3"/>
  <c r="O287" i="3" s="1"/>
  <c r="P438" i="3"/>
  <c r="O303" i="4" l="1"/>
  <c r="P303" i="4" s="1"/>
  <c r="R303" i="4"/>
  <c r="Q303" i="4" s="1"/>
  <c r="Q302" i="4"/>
  <c r="F440" i="4"/>
  <c r="N287" i="3"/>
  <c r="Q287" i="3" s="1"/>
  <c r="L288" i="3" s="1"/>
  <c r="M288" i="3" s="1"/>
  <c r="O288" i="3" s="1"/>
  <c r="D275" i="4"/>
  <c r="G275" i="4" s="1"/>
  <c r="B441" i="3"/>
  <c r="F440" i="3"/>
  <c r="K440" i="3"/>
  <c r="T439" i="4"/>
  <c r="E285" i="3"/>
  <c r="H285" i="3" s="1"/>
  <c r="C286" i="3" s="1"/>
  <c r="I440" i="4"/>
  <c r="M440" i="4"/>
  <c r="B441" i="4"/>
  <c r="P439" i="3"/>
  <c r="S303" i="4" l="1"/>
  <c r="N304" i="4" s="1"/>
  <c r="D286" i="3"/>
  <c r="G286" i="3" s="1"/>
  <c r="M441" i="4"/>
  <c r="I441" i="4"/>
  <c r="B442" i="4"/>
  <c r="K441" i="3"/>
  <c r="F441" i="3"/>
  <c r="B442" i="3"/>
  <c r="E275" i="4"/>
  <c r="H275" i="4" s="1"/>
  <c r="C276" i="4" s="1"/>
  <c r="P440" i="3"/>
  <c r="N288" i="3"/>
  <c r="Q288" i="3" s="1"/>
  <c r="L289" i="3" s="1"/>
  <c r="T440" i="4"/>
  <c r="F441" i="4"/>
  <c r="O304" i="4" l="1"/>
  <c r="P304" i="4" s="1"/>
  <c r="R304" i="4"/>
  <c r="Q304" i="4" s="1"/>
  <c r="B443" i="4"/>
  <c r="M442" i="4"/>
  <c r="I442" i="4"/>
  <c r="D276" i="4"/>
  <c r="G276" i="4" s="1"/>
  <c r="F442" i="4"/>
  <c r="T441" i="4"/>
  <c r="K442" i="3"/>
  <c r="B443" i="3"/>
  <c r="F442" i="3"/>
  <c r="M289" i="3"/>
  <c r="O289" i="3" s="1"/>
  <c r="E286" i="3"/>
  <c r="H286" i="3" s="1"/>
  <c r="C287" i="3" s="1"/>
  <c r="P441" i="3"/>
  <c r="S304" i="4" l="1"/>
  <c r="N305" i="4" s="1"/>
  <c r="F443" i="4"/>
  <c r="N289" i="3"/>
  <c r="Q289" i="3" s="1"/>
  <c r="L290" i="3" s="1"/>
  <c r="M290" i="3"/>
  <c r="O290" i="3" s="1"/>
  <c r="P442" i="3"/>
  <c r="D287" i="3"/>
  <c r="G287" i="3" s="1"/>
  <c r="T442" i="4"/>
  <c r="I443" i="4"/>
  <c r="M443" i="4"/>
  <c r="B444" i="4"/>
  <c r="F443" i="3"/>
  <c r="B444" i="3"/>
  <c r="K443" i="3"/>
  <c r="E276" i="4"/>
  <c r="H276" i="4" s="1"/>
  <c r="C277" i="4" s="1"/>
  <c r="R305" i="4" l="1"/>
  <c r="O305" i="4"/>
  <c r="P305" i="4" s="1"/>
  <c r="S305" i="4" s="1"/>
  <c r="N306" i="4" s="1"/>
  <c r="F444" i="4"/>
  <c r="F444" i="3"/>
  <c r="B445" i="3"/>
  <c r="K444" i="3"/>
  <c r="E287" i="3"/>
  <c r="H287" i="3" s="1"/>
  <c r="C288" i="3" s="1"/>
  <c r="N290" i="3"/>
  <c r="Q290" i="3" s="1"/>
  <c r="L291" i="3" s="1"/>
  <c r="T443" i="4"/>
  <c r="D277" i="4"/>
  <c r="G277" i="4" s="1"/>
  <c r="M444" i="4"/>
  <c r="I444" i="4"/>
  <c r="B445" i="4"/>
  <c r="P443" i="3"/>
  <c r="R306" i="4" l="1"/>
  <c r="O306" i="4"/>
  <c r="P306" i="4" s="1"/>
  <c r="S306" i="4" s="1"/>
  <c r="N307" i="4" s="1"/>
  <c r="Q305" i="4"/>
  <c r="F445" i="3"/>
  <c r="B446" i="3"/>
  <c r="K445" i="3"/>
  <c r="E277" i="4"/>
  <c r="H277" i="4" s="1"/>
  <c r="C278" i="4" s="1"/>
  <c r="I445" i="4"/>
  <c r="B446" i="4"/>
  <c r="M445" i="4"/>
  <c r="M291" i="3"/>
  <c r="O291" i="3" s="1"/>
  <c r="F445" i="4"/>
  <c r="D288" i="3"/>
  <c r="G288" i="3" s="1"/>
  <c r="T444" i="4"/>
  <c r="P444" i="3"/>
  <c r="R307" i="4" l="1"/>
  <c r="O307" i="4"/>
  <c r="P307" i="4" s="1"/>
  <c r="S307" i="4" s="1"/>
  <c r="N308" i="4" s="1"/>
  <c r="Q306" i="4"/>
  <c r="N291" i="3"/>
  <c r="Q291" i="3" s="1"/>
  <c r="L292" i="3" s="1"/>
  <c r="M292" i="3" s="1"/>
  <c r="O292" i="3" s="1"/>
  <c r="E288" i="3"/>
  <c r="H288" i="3" s="1"/>
  <c r="C289" i="3" s="1"/>
  <c r="D289" i="3" s="1"/>
  <c r="G289" i="3" s="1"/>
  <c r="T445" i="4"/>
  <c r="M446" i="4"/>
  <c r="B447" i="4"/>
  <c r="I446" i="4"/>
  <c r="D278" i="4"/>
  <c r="G278" i="4" s="1"/>
  <c r="P445" i="3"/>
  <c r="B447" i="3"/>
  <c r="K446" i="3"/>
  <c r="F446" i="3"/>
  <c r="F446" i="4"/>
  <c r="O308" i="4" l="1"/>
  <c r="P308" i="4" s="1"/>
  <c r="R308" i="4"/>
  <c r="Q308" i="4" s="1"/>
  <c r="Q307" i="4"/>
  <c r="F447" i="4"/>
  <c r="E289" i="3"/>
  <c r="H289" i="3" s="1"/>
  <c r="C290" i="3" s="1"/>
  <c r="T446" i="4"/>
  <c r="B448" i="4"/>
  <c r="M447" i="4"/>
  <c r="I447" i="4"/>
  <c r="P446" i="3"/>
  <c r="N292" i="3"/>
  <c r="Q292" i="3" s="1"/>
  <c r="L293" i="3" s="1"/>
  <c r="E278" i="4"/>
  <c r="H278" i="4" s="1"/>
  <c r="C279" i="4" s="1"/>
  <c r="B448" i="3"/>
  <c r="K447" i="3"/>
  <c r="F447" i="3"/>
  <c r="D290" i="3"/>
  <c r="G290" i="3" s="1"/>
  <c r="S308" i="4" l="1"/>
  <c r="N309" i="4" s="1"/>
  <c r="I448" i="4"/>
  <c r="B449" i="4"/>
  <c r="M448" i="4"/>
  <c r="F448" i="4"/>
  <c r="T447" i="4"/>
  <c r="D279" i="4"/>
  <c r="G279" i="4" s="1"/>
  <c r="P447" i="3"/>
  <c r="K448" i="3"/>
  <c r="B449" i="3"/>
  <c r="F448" i="3"/>
  <c r="M293" i="3"/>
  <c r="O293" i="3" s="1"/>
  <c r="N293" i="3"/>
  <c r="Q293" i="3" s="1"/>
  <c r="L294" i="3" s="1"/>
  <c r="E290" i="3"/>
  <c r="H290" i="3" s="1"/>
  <c r="C291" i="3" s="1"/>
  <c r="R309" i="4" l="1"/>
  <c r="O309" i="4"/>
  <c r="P309" i="4" s="1"/>
  <c r="S309" i="4" s="1"/>
  <c r="N310" i="4" s="1"/>
  <c r="D291" i="3"/>
  <c r="G291" i="3" s="1"/>
  <c r="M294" i="3"/>
  <c r="O294" i="3" s="1"/>
  <c r="N294" i="3"/>
  <c r="Q294" i="3" s="1"/>
  <c r="L295" i="3" s="1"/>
  <c r="F449" i="3"/>
  <c r="K449" i="3"/>
  <c r="B450" i="3"/>
  <c r="T448" i="4"/>
  <c r="M449" i="4"/>
  <c r="B450" i="4"/>
  <c r="I449" i="4"/>
  <c r="F449" i="4"/>
  <c r="E279" i="4"/>
  <c r="H279" i="4" s="1"/>
  <c r="C280" i="4" s="1"/>
  <c r="P448" i="3"/>
  <c r="O310" i="4" l="1"/>
  <c r="P310" i="4" s="1"/>
  <c r="R310" i="4"/>
  <c r="Q310" i="4" s="1"/>
  <c r="Q309" i="4"/>
  <c r="T449" i="4"/>
  <c r="P449" i="3"/>
  <c r="E291" i="3"/>
  <c r="H291" i="3" s="1"/>
  <c r="C292" i="3" s="1"/>
  <c r="D280" i="4"/>
  <c r="G280" i="4" s="1"/>
  <c r="F450" i="3"/>
  <c r="B451" i="3"/>
  <c r="K450" i="3"/>
  <c r="M295" i="3"/>
  <c r="O295" i="3" s="1"/>
  <c r="F450" i="4"/>
  <c r="B451" i="4"/>
  <c r="M450" i="4"/>
  <c r="I450" i="4"/>
  <c r="S310" i="4" l="1"/>
  <c r="N311" i="4" s="1"/>
  <c r="N295" i="3"/>
  <c r="Q295" i="3" s="1"/>
  <c r="L296" i="3" s="1"/>
  <c r="T450" i="4"/>
  <c r="M296" i="3"/>
  <c r="O296" i="3" s="1"/>
  <c r="N296" i="3"/>
  <c r="Q296" i="3" s="1"/>
  <c r="L297" i="3" s="1"/>
  <c r="M451" i="4"/>
  <c r="I451" i="4"/>
  <c r="B452" i="4"/>
  <c r="E280" i="4"/>
  <c r="H280" i="4" s="1"/>
  <c r="C281" i="4" s="1"/>
  <c r="D292" i="3"/>
  <c r="G292" i="3" s="1"/>
  <c r="F451" i="4"/>
  <c r="F451" i="3"/>
  <c r="B452" i="3"/>
  <c r="K451" i="3"/>
  <c r="P450" i="3"/>
  <c r="E292" i="3" l="1"/>
  <c r="H292" i="3" s="1"/>
  <c r="C293" i="3" s="1"/>
  <c r="O311" i="4"/>
  <c r="P311" i="4" s="1"/>
  <c r="R311" i="4"/>
  <c r="Q311" i="4" s="1"/>
  <c r="D281" i="4"/>
  <c r="G281" i="4" s="1"/>
  <c r="P451" i="3"/>
  <c r="M452" i="4"/>
  <c r="B453" i="4"/>
  <c r="I452" i="4"/>
  <c r="D293" i="3"/>
  <c r="G293" i="3" s="1"/>
  <c r="B453" i="3"/>
  <c r="F452" i="3"/>
  <c r="K452" i="3"/>
  <c r="F452" i="4"/>
  <c r="T451" i="4"/>
  <c r="M297" i="3"/>
  <c r="O297" i="3" s="1"/>
  <c r="N297" i="3" l="1"/>
  <c r="Q297" i="3" s="1"/>
  <c r="L298" i="3" s="1"/>
  <c r="S311" i="4"/>
  <c r="N312" i="4" s="1"/>
  <c r="E281" i="4"/>
  <c r="H281" i="4" s="1"/>
  <c r="C282" i="4" s="1"/>
  <c r="F453" i="4"/>
  <c r="K453" i="3"/>
  <c r="F453" i="3"/>
  <c r="B454" i="3"/>
  <c r="E293" i="3"/>
  <c r="H293" i="3" s="1"/>
  <c r="C294" i="3" s="1"/>
  <c r="M298" i="3"/>
  <c r="O298" i="3" s="1"/>
  <c r="N298" i="3"/>
  <c r="Q298" i="3" s="1"/>
  <c r="L299" i="3" s="1"/>
  <c r="T452" i="4"/>
  <c r="P452" i="3"/>
  <c r="B454" i="4"/>
  <c r="M453" i="4"/>
  <c r="I453" i="4"/>
  <c r="O312" i="4" l="1"/>
  <c r="P312" i="4" s="1"/>
  <c r="R312" i="4"/>
  <c r="Q312" i="4" s="1"/>
  <c r="F454" i="4"/>
  <c r="P453" i="3"/>
  <c r="D282" i="4"/>
  <c r="G282" i="4" s="1"/>
  <c r="M299" i="3"/>
  <c r="O299" i="3" s="1"/>
  <c r="K454" i="3"/>
  <c r="F454" i="3"/>
  <c r="B455" i="3"/>
  <c r="T453" i="4"/>
  <c r="M454" i="4"/>
  <c r="I454" i="4"/>
  <c r="B455" i="4"/>
  <c r="D294" i="3"/>
  <c r="G294" i="3" s="1"/>
  <c r="S312" i="4" l="1"/>
  <c r="N313" i="4" s="1"/>
  <c r="E294" i="3"/>
  <c r="H294" i="3" s="1"/>
  <c r="C295" i="3" s="1"/>
  <c r="D295" i="3" s="1"/>
  <c r="G295" i="3" s="1"/>
  <c r="E282" i="4"/>
  <c r="H282" i="4" s="1"/>
  <c r="C283" i="4" s="1"/>
  <c r="D283" i="4" s="1"/>
  <c r="G283" i="4" s="1"/>
  <c r="F455" i="3"/>
  <c r="B456" i="3"/>
  <c r="K455" i="3"/>
  <c r="F455" i="4"/>
  <c r="T454" i="4"/>
  <c r="P454" i="3"/>
  <c r="N299" i="3"/>
  <c r="Q299" i="3" s="1"/>
  <c r="L300" i="3" s="1"/>
  <c r="M455" i="4"/>
  <c r="B456" i="4"/>
  <c r="I455" i="4"/>
  <c r="O313" i="4" l="1"/>
  <c r="P313" i="4" s="1"/>
  <c r="R313" i="4"/>
  <c r="Q313" i="4" s="1"/>
  <c r="E283" i="4"/>
  <c r="H283" i="4" s="1"/>
  <c r="C284" i="4" s="1"/>
  <c r="E295" i="3"/>
  <c r="H295" i="3" s="1"/>
  <c r="C296" i="3" s="1"/>
  <c r="D296" i="3" s="1"/>
  <c r="F456" i="3"/>
  <c r="B457" i="3"/>
  <c r="B458" i="3" s="1"/>
  <c r="K458" i="3" s="1"/>
  <c r="K456" i="3"/>
  <c r="P455" i="3"/>
  <c r="M300" i="3"/>
  <c r="O300" i="3" s="1"/>
  <c r="B457" i="4"/>
  <c r="M456" i="4"/>
  <c r="I456" i="4"/>
  <c r="F456" i="4"/>
  <c r="T455" i="4"/>
  <c r="D284" i="4"/>
  <c r="G284" i="4" s="1"/>
  <c r="S313" i="4" l="1"/>
  <c r="N314" i="4" s="1"/>
  <c r="G296" i="3"/>
  <c r="E296" i="3"/>
  <c r="H296" i="3" s="1"/>
  <c r="C297" i="3" s="1"/>
  <c r="D297" i="3" s="1"/>
  <c r="G297" i="3" s="1"/>
  <c r="P458" i="3"/>
  <c r="F458" i="3"/>
  <c r="B459" i="3"/>
  <c r="K459" i="3" s="1"/>
  <c r="N300" i="3"/>
  <c r="Q300" i="3" s="1"/>
  <c r="L301" i="3" s="1"/>
  <c r="T456" i="4"/>
  <c r="E284" i="4"/>
  <c r="H284" i="4" s="1"/>
  <c r="C285" i="4" s="1"/>
  <c r="M457" i="4"/>
  <c r="I457" i="4"/>
  <c r="B458" i="4"/>
  <c r="F457" i="3"/>
  <c r="K457" i="3"/>
  <c r="F457" i="4"/>
  <c r="P456" i="3"/>
  <c r="R314" i="4" l="1"/>
  <c r="O314" i="4"/>
  <c r="P314" i="4" s="1"/>
  <c r="S314" i="4" s="1"/>
  <c r="N315" i="4" s="1"/>
  <c r="P459" i="3"/>
  <c r="F459" i="3"/>
  <c r="B460" i="3"/>
  <c r="K460" i="3" s="1"/>
  <c r="E297" i="3"/>
  <c r="H297" i="3" s="1"/>
  <c r="C298" i="3" s="1"/>
  <c r="D285" i="4"/>
  <c r="G285" i="4" s="1"/>
  <c r="P457" i="3"/>
  <c r="F13" i="2" s="1"/>
  <c r="M458" i="4"/>
  <c r="B459" i="4"/>
  <c r="I458" i="4"/>
  <c r="F458" i="4"/>
  <c r="T457" i="4"/>
  <c r="M301" i="3"/>
  <c r="O301" i="3" s="1"/>
  <c r="R315" i="4" l="1"/>
  <c r="O315" i="4"/>
  <c r="P315" i="4" s="1"/>
  <c r="S315" i="4" s="1"/>
  <c r="N316" i="4" s="1"/>
  <c r="Q314" i="4"/>
  <c r="P460" i="3"/>
  <c r="N301" i="3"/>
  <c r="Q301" i="3" s="1"/>
  <c r="L302" i="3" s="1"/>
  <c r="M302" i="3" s="1"/>
  <c r="O302" i="3" s="1"/>
  <c r="B461" i="3"/>
  <c r="K461" i="3" s="1"/>
  <c r="F460" i="3"/>
  <c r="D298" i="3"/>
  <c r="E298" i="3" s="1"/>
  <c r="B460" i="4"/>
  <c r="M459" i="4"/>
  <c r="I459" i="4"/>
  <c r="F459" i="4"/>
  <c r="T458" i="4"/>
  <c r="E285" i="4"/>
  <c r="H285" i="4" s="1"/>
  <c r="C286" i="4" s="1"/>
  <c r="F460" i="4" l="1"/>
  <c r="R316" i="4"/>
  <c r="O316" i="4"/>
  <c r="P316" i="4" s="1"/>
  <c r="S316" i="4" s="1"/>
  <c r="N317" i="4" s="1"/>
  <c r="Q315" i="4"/>
  <c r="P461" i="3"/>
  <c r="B462" i="3"/>
  <c r="K462" i="3" s="1"/>
  <c r="F461" i="3"/>
  <c r="T459" i="4"/>
  <c r="M460" i="4"/>
  <c r="I460" i="4"/>
  <c r="B461" i="4"/>
  <c r="D286" i="4"/>
  <c r="G286" i="4" s="1"/>
  <c r="G298" i="3"/>
  <c r="N302" i="3"/>
  <c r="Q302" i="3" s="1"/>
  <c r="L303" i="3" s="1"/>
  <c r="R317" i="4" l="1"/>
  <c r="O317" i="4"/>
  <c r="P317" i="4" s="1"/>
  <c r="S317" i="4" s="1"/>
  <c r="N318" i="4" s="1"/>
  <c r="Q316" i="4"/>
  <c r="P462" i="3"/>
  <c r="E286" i="4"/>
  <c r="H286" i="4" s="1"/>
  <c r="C287" i="4" s="1"/>
  <c r="B463" i="3"/>
  <c r="K463" i="3" s="1"/>
  <c r="F462" i="3"/>
  <c r="T460" i="4"/>
  <c r="H298" i="3"/>
  <c r="C299" i="3" s="1"/>
  <c r="M461" i="4"/>
  <c r="B462" i="4"/>
  <c r="I461" i="4"/>
  <c r="M303" i="3"/>
  <c r="N303" i="3" s="1"/>
  <c r="Q303" i="3" s="1"/>
  <c r="L304" i="3" s="1"/>
  <c r="F461" i="4"/>
  <c r="R318" i="4" l="1"/>
  <c r="Q318" i="4" s="1"/>
  <c r="O318" i="4"/>
  <c r="P318" i="4" s="1"/>
  <c r="Q317" i="4"/>
  <c r="P463" i="3"/>
  <c r="F463" i="3"/>
  <c r="B464" i="3"/>
  <c r="K464" i="3" s="1"/>
  <c r="F462" i="4"/>
  <c r="M304" i="3"/>
  <c r="O304" i="3" s="1"/>
  <c r="O303" i="3"/>
  <c r="D287" i="4"/>
  <c r="G287" i="4" s="1"/>
  <c r="T461" i="4"/>
  <c r="B463" i="4"/>
  <c r="M462" i="4"/>
  <c r="I462" i="4"/>
  <c r="D299" i="3"/>
  <c r="E299" i="3" s="1"/>
  <c r="S318" i="4" l="1"/>
  <c r="N319" i="4" s="1"/>
  <c r="P464" i="3"/>
  <c r="F463" i="4"/>
  <c r="B465" i="3"/>
  <c r="K465" i="3" s="1"/>
  <c r="F464" i="3"/>
  <c r="E287" i="4"/>
  <c r="H287" i="4" s="1"/>
  <c r="C288" i="4" s="1"/>
  <c r="T462" i="4"/>
  <c r="M463" i="4"/>
  <c r="I463" i="4"/>
  <c r="B464" i="4"/>
  <c r="N304" i="3"/>
  <c r="Q304" i="3" s="1"/>
  <c r="L305" i="3" s="1"/>
  <c r="G299" i="3"/>
  <c r="H299" i="3" s="1"/>
  <c r="C300" i="3" s="1"/>
  <c r="O319" i="4" l="1"/>
  <c r="P319" i="4" s="1"/>
  <c r="R319" i="4"/>
  <c r="Q319" i="4" s="1"/>
  <c r="P465" i="3"/>
  <c r="B466" i="3"/>
  <c r="K466" i="3" s="1"/>
  <c r="F465" i="3"/>
  <c r="M464" i="4"/>
  <c r="B465" i="4"/>
  <c r="I464" i="4"/>
  <c r="F464" i="4"/>
  <c r="D300" i="3"/>
  <c r="T463" i="4"/>
  <c r="M305" i="3"/>
  <c r="D288" i="4"/>
  <c r="G288" i="4" s="1"/>
  <c r="S319" i="4" l="1"/>
  <c r="N320" i="4" s="1"/>
  <c r="P466" i="3"/>
  <c r="F465" i="4"/>
  <c r="B467" i="3"/>
  <c r="K467" i="3" s="1"/>
  <c r="F466" i="3"/>
  <c r="G300" i="3"/>
  <c r="O305" i="3"/>
  <c r="B466" i="4"/>
  <c r="M465" i="4"/>
  <c r="I465" i="4"/>
  <c r="E300" i="3"/>
  <c r="N305" i="3"/>
  <c r="Q305" i="3" s="1"/>
  <c r="L306" i="3" s="1"/>
  <c r="E288" i="4"/>
  <c r="H288" i="4" s="1"/>
  <c r="C289" i="4" s="1"/>
  <c r="T464" i="4"/>
  <c r="O320" i="4" l="1"/>
  <c r="P320" i="4" s="1"/>
  <c r="R320" i="4"/>
  <c r="Q320" i="4" s="1"/>
  <c r="P467" i="3"/>
  <c r="F467" i="3"/>
  <c r="B468" i="3"/>
  <c r="K468" i="3" s="1"/>
  <c r="H300" i="3"/>
  <c r="C301" i="3" s="1"/>
  <c r="D301" i="3" s="1"/>
  <c r="G301" i="3" s="1"/>
  <c r="M466" i="4"/>
  <c r="I466" i="4"/>
  <c r="B467" i="4"/>
  <c r="T465" i="4"/>
  <c r="D289" i="4"/>
  <c r="G289" i="4" s="1"/>
  <c r="M306" i="3"/>
  <c r="N306" i="3" s="1"/>
  <c r="Q306" i="3" s="1"/>
  <c r="L307" i="3" s="1"/>
  <c r="F466" i="4"/>
  <c r="S320" i="4" l="1"/>
  <c r="N321" i="4" s="1"/>
  <c r="P468" i="3"/>
  <c r="F468" i="3"/>
  <c r="B469" i="3"/>
  <c r="K469" i="3" s="1"/>
  <c r="E289" i="4"/>
  <c r="H289" i="4" s="1"/>
  <c r="C290" i="4" s="1"/>
  <c r="M307" i="3"/>
  <c r="O307" i="3" s="1"/>
  <c r="O306" i="3"/>
  <c r="E301" i="3"/>
  <c r="H301" i="3" s="1"/>
  <c r="C302" i="3" s="1"/>
  <c r="M467" i="4"/>
  <c r="B468" i="4"/>
  <c r="I467" i="4"/>
  <c r="F467" i="4"/>
  <c r="T466" i="4"/>
  <c r="R321" i="4" l="1"/>
  <c r="O321" i="4"/>
  <c r="P321" i="4" s="1"/>
  <c r="S321" i="4" s="1"/>
  <c r="N322" i="4" s="1"/>
  <c r="P469" i="3"/>
  <c r="F469" i="3"/>
  <c r="B470" i="3"/>
  <c r="K470" i="3" s="1"/>
  <c r="B469" i="4"/>
  <c r="M468" i="4"/>
  <c r="I468" i="4"/>
  <c r="T467" i="4"/>
  <c r="D302" i="3"/>
  <c r="G302" i="3" s="1"/>
  <c r="D290" i="4"/>
  <c r="G290" i="4" s="1"/>
  <c r="F468" i="4"/>
  <c r="N307" i="3"/>
  <c r="Q307" i="3" s="1"/>
  <c r="L308" i="3" s="1"/>
  <c r="O322" i="4" l="1"/>
  <c r="P322" i="4" s="1"/>
  <c r="S322" i="4" s="1"/>
  <c r="N323" i="4" s="1"/>
  <c r="R322" i="4"/>
  <c r="Q322" i="4" s="1"/>
  <c r="Q321" i="4"/>
  <c r="P470" i="3"/>
  <c r="F470" i="3"/>
  <c r="B471" i="3"/>
  <c r="K471" i="3" s="1"/>
  <c r="E290" i="4"/>
  <c r="H290" i="4" s="1"/>
  <c r="C291" i="4" s="1"/>
  <c r="D291" i="4" s="1"/>
  <c r="G291" i="4" s="1"/>
  <c r="F469" i="4"/>
  <c r="E302" i="3"/>
  <c r="H302" i="3" s="1"/>
  <c r="C303" i="3" s="1"/>
  <c r="T468" i="4"/>
  <c r="M308" i="3"/>
  <c r="O308" i="3" s="1"/>
  <c r="M469" i="4"/>
  <c r="I469" i="4"/>
  <c r="B470" i="4"/>
  <c r="O323" i="4" l="1"/>
  <c r="P323" i="4"/>
  <c r="R323" i="4"/>
  <c r="Q323" i="4" s="1"/>
  <c r="P471" i="3"/>
  <c r="F471" i="3"/>
  <c r="B472" i="3"/>
  <c r="K472" i="3" s="1"/>
  <c r="F470" i="4"/>
  <c r="T469" i="4"/>
  <c r="M470" i="4"/>
  <c r="B471" i="4"/>
  <c r="I470" i="4"/>
  <c r="F471" i="4" s="1"/>
  <c r="D303" i="3"/>
  <c r="G303" i="3" s="1"/>
  <c r="N308" i="3"/>
  <c r="Q308" i="3" s="1"/>
  <c r="L309" i="3" s="1"/>
  <c r="E291" i="4"/>
  <c r="H291" i="4" s="1"/>
  <c r="C292" i="4" s="1"/>
  <c r="S323" i="4" l="1"/>
  <c r="N324" i="4" s="1"/>
  <c r="P472" i="3"/>
  <c r="B473" i="3"/>
  <c r="K473" i="3" s="1"/>
  <c r="F472" i="3"/>
  <c r="E303" i="3"/>
  <c r="H303" i="3" s="1"/>
  <c r="C304" i="3" s="1"/>
  <c r="D304" i="3"/>
  <c r="G304" i="3" s="1"/>
  <c r="T470" i="4"/>
  <c r="D292" i="4"/>
  <c r="G292" i="4" s="1"/>
  <c r="M309" i="3"/>
  <c r="O309" i="3" s="1"/>
  <c r="B472" i="4"/>
  <c r="M471" i="4"/>
  <c r="I471" i="4"/>
  <c r="F472" i="4" s="1"/>
  <c r="O324" i="4" l="1"/>
  <c r="P324" i="4" s="1"/>
  <c r="R324" i="4"/>
  <c r="Q324" i="4" s="1"/>
  <c r="P473" i="3"/>
  <c r="N309" i="3"/>
  <c r="Q309" i="3" s="1"/>
  <c r="L310" i="3" s="1"/>
  <c r="B474" i="3"/>
  <c r="K474" i="3" s="1"/>
  <c r="F473" i="3"/>
  <c r="T471" i="4"/>
  <c r="M310" i="3"/>
  <c r="O310" i="3" s="1"/>
  <c r="M472" i="4"/>
  <c r="I472" i="4"/>
  <c r="B473" i="4"/>
  <c r="E304" i="3"/>
  <c r="H304" i="3" s="1"/>
  <c r="C305" i="3" s="1"/>
  <c r="E292" i="4"/>
  <c r="H292" i="4" s="1"/>
  <c r="C293" i="4" s="1"/>
  <c r="S324" i="4" l="1"/>
  <c r="N325" i="4" s="1"/>
  <c r="P474" i="3"/>
  <c r="B475" i="3"/>
  <c r="K475" i="3" s="1"/>
  <c r="F474" i="3"/>
  <c r="F473" i="4"/>
  <c r="D305" i="3"/>
  <c r="G305" i="3" s="1"/>
  <c r="D293" i="4"/>
  <c r="G293" i="4" s="1"/>
  <c r="M473" i="4"/>
  <c r="B474" i="4"/>
  <c r="I473" i="4"/>
  <c r="T472" i="4"/>
  <c r="N310" i="3"/>
  <c r="Q310" i="3" s="1"/>
  <c r="L311" i="3" s="1"/>
  <c r="R325" i="4" l="1"/>
  <c r="O325" i="4"/>
  <c r="P325" i="4" s="1"/>
  <c r="S325" i="4" s="1"/>
  <c r="N326" i="4" s="1"/>
  <c r="P475" i="3"/>
  <c r="E305" i="3"/>
  <c r="H305" i="3" s="1"/>
  <c r="C306" i="3" s="1"/>
  <c r="F475" i="3"/>
  <c r="B476" i="3"/>
  <c r="K476" i="3" s="1"/>
  <c r="E293" i="4"/>
  <c r="H293" i="4" s="1"/>
  <c r="C294" i="4" s="1"/>
  <c r="D294" i="4" s="1"/>
  <c r="G294" i="4" s="1"/>
  <c r="F474" i="4"/>
  <c r="T473" i="4"/>
  <c r="D306" i="3"/>
  <c r="G306" i="3" s="1"/>
  <c r="M311" i="3"/>
  <c r="O311" i="3" s="1"/>
  <c r="B475" i="4"/>
  <c r="M474" i="4"/>
  <c r="I474" i="4"/>
  <c r="R326" i="4" l="1"/>
  <c r="O326" i="4"/>
  <c r="P326" i="4" s="1"/>
  <c r="S326" i="4" s="1"/>
  <c r="N327" i="4" s="1"/>
  <c r="Q325" i="4"/>
  <c r="P476" i="3"/>
  <c r="F476" i="3"/>
  <c r="B477" i="3"/>
  <c r="K477" i="3" s="1"/>
  <c r="F475" i="4"/>
  <c r="E294" i="4"/>
  <c r="H294" i="4" s="1"/>
  <c r="C295" i="4" s="1"/>
  <c r="D295" i="4"/>
  <c r="G295" i="4" s="1"/>
  <c r="E306" i="3"/>
  <c r="H306" i="3" s="1"/>
  <c r="C307" i="3" s="1"/>
  <c r="M475" i="4"/>
  <c r="I475" i="4"/>
  <c r="B476" i="4"/>
  <c r="T474" i="4"/>
  <c r="N311" i="3"/>
  <c r="Q311" i="3" s="1"/>
  <c r="L312" i="3" s="1"/>
  <c r="O327" i="4" l="1"/>
  <c r="P327" i="4" s="1"/>
  <c r="R327" i="4"/>
  <c r="Q327" i="4" s="1"/>
  <c r="Q326" i="4"/>
  <c r="P477" i="3"/>
  <c r="E295" i="4"/>
  <c r="H295" i="4" s="1"/>
  <c r="C296" i="4" s="1"/>
  <c r="B478" i="3"/>
  <c r="K478" i="3" s="1"/>
  <c r="F477" i="3"/>
  <c r="T475" i="4"/>
  <c r="M312" i="3"/>
  <c r="O312" i="3" s="1"/>
  <c r="D307" i="3"/>
  <c r="G307" i="3" s="1"/>
  <c r="M476" i="4"/>
  <c r="B477" i="4"/>
  <c r="I476" i="4"/>
  <c r="F476" i="4"/>
  <c r="D296" i="4"/>
  <c r="G296" i="4" s="1"/>
  <c r="S327" i="4" l="1"/>
  <c r="N328" i="4" s="1"/>
  <c r="P478" i="3"/>
  <c r="F478" i="3"/>
  <c r="B479" i="3"/>
  <c r="K479" i="3" s="1"/>
  <c r="F477" i="4"/>
  <c r="B478" i="4"/>
  <c r="I477" i="4"/>
  <c r="M477" i="4"/>
  <c r="N312" i="3"/>
  <c r="Q312" i="3" s="1"/>
  <c r="L313" i="3" s="1"/>
  <c r="T476" i="4"/>
  <c r="E307" i="3"/>
  <c r="H307" i="3" s="1"/>
  <c r="C308" i="3" s="1"/>
  <c r="E296" i="4"/>
  <c r="H296" i="4" s="1"/>
  <c r="C297" i="4" s="1"/>
  <c r="R328" i="4" l="1"/>
  <c r="O328" i="4"/>
  <c r="P328" i="4" s="1"/>
  <c r="S328" i="4" s="1"/>
  <c r="N329" i="4" s="1"/>
  <c r="P479" i="3"/>
  <c r="F479" i="3"/>
  <c r="B480" i="3"/>
  <c r="K480" i="3" s="1"/>
  <c r="F478" i="4"/>
  <c r="D297" i="4"/>
  <c r="G297" i="4" s="1"/>
  <c r="M313" i="3"/>
  <c r="O313" i="3" s="1"/>
  <c r="D308" i="3"/>
  <c r="G308" i="3" s="1"/>
  <c r="T477" i="4"/>
  <c r="M478" i="4"/>
  <c r="I478" i="4"/>
  <c r="B479" i="4"/>
  <c r="R329" i="4" l="1"/>
  <c r="Q329" i="4" s="1"/>
  <c r="O329" i="4"/>
  <c r="P329" i="4" s="1"/>
  <c r="Q328" i="4"/>
  <c r="P480" i="3"/>
  <c r="N313" i="3"/>
  <c r="Q313" i="3" s="1"/>
  <c r="L314" i="3" s="1"/>
  <c r="F480" i="3"/>
  <c r="B481" i="3"/>
  <c r="K481" i="3" s="1"/>
  <c r="M314" i="3"/>
  <c r="O314" i="3" s="1"/>
  <c r="F479" i="4"/>
  <c r="M479" i="4"/>
  <c r="B480" i="4"/>
  <c r="I479" i="4"/>
  <c r="E308" i="3"/>
  <c r="H308" i="3" s="1"/>
  <c r="C309" i="3" s="1"/>
  <c r="T478" i="4"/>
  <c r="E297" i="4"/>
  <c r="H297" i="4" s="1"/>
  <c r="C298" i="4" s="1"/>
  <c r="S329" i="4" l="1"/>
  <c r="N330" i="4" s="1"/>
  <c r="P481" i="3"/>
  <c r="F481" i="3"/>
  <c r="B482" i="3"/>
  <c r="K482" i="3" s="1"/>
  <c r="F480" i="4"/>
  <c r="D309" i="3"/>
  <c r="G309" i="3" s="1"/>
  <c r="B481" i="4"/>
  <c r="I480" i="4"/>
  <c r="M480" i="4"/>
  <c r="D298" i="4"/>
  <c r="G298" i="4" s="1"/>
  <c r="T479" i="4"/>
  <c r="N314" i="3"/>
  <c r="Q314" i="3" s="1"/>
  <c r="L315" i="3" s="1"/>
  <c r="O330" i="4" l="1"/>
  <c r="P330" i="4" s="1"/>
  <c r="R330" i="4"/>
  <c r="Q330" i="4" s="1"/>
  <c r="P482" i="3"/>
  <c r="E309" i="3"/>
  <c r="H309" i="3" s="1"/>
  <c r="C310" i="3" s="1"/>
  <c r="D310" i="3" s="1"/>
  <c r="G310" i="3" s="1"/>
  <c r="F481" i="4"/>
  <c r="F482" i="3"/>
  <c r="B483" i="3"/>
  <c r="K483" i="3" s="1"/>
  <c r="M315" i="3"/>
  <c r="O315" i="3" s="1"/>
  <c r="N315" i="3"/>
  <c r="Q315" i="3" s="1"/>
  <c r="L316" i="3" s="1"/>
  <c r="T480" i="4"/>
  <c r="M481" i="4"/>
  <c r="I481" i="4"/>
  <c r="B482" i="4"/>
  <c r="E298" i="4"/>
  <c r="H298" i="4" s="1"/>
  <c r="C299" i="4" s="1"/>
  <c r="S330" i="4" l="1"/>
  <c r="N331" i="4" s="1"/>
  <c r="P483" i="3"/>
  <c r="B484" i="3"/>
  <c r="K484" i="3" s="1"/>
  <c r="F483" i="3"/>
  <c r="F482" i="4"/>
  <c r="D299" i="4"/>
  <c r="G299" i="4" s="1"/>
  <c r="T481" i="4"/>
  <c r="M482" i="4"/>
  <c r="B483" i="4"/>
  <c r="I482" i="4"/>
  <c r="M316" i="3"/>
  <c r="O316" i="3" s="1"/>
  <c r="E310" i="3"/>
  <c r="H310" i="3" s="1"/>
  <c r="C311" i="3" s="1"/>
  <c r="O331" i="4" l="1"/>
  <c r="P331" i="4" s="1"/>
  <c r="R331" i="4"/>
  <c r="Q331" i="4" s="1"/>
  <c r="P484" i="3"/>
  <c r="F483" i="4"/>
  <c r="F484" i="3"/>
  <c r="B485" i="3"/>
  <c r="K485" i="3" s="1"/>
  <c r="N316" i="3"/>
  <c r="Q316" i="3" s="1"/>
  <c r="L317" i="3" s="1"/>
  <c r="B484" i="4"/>
  <c r="I483" i="4"/>
  <c r="M483" i="4"/>
  <c r="E299" i="4"/>
  <c r="H299" i="4" s="1"/>
  <c r="C300" i="4" s="1"/>
  <c r="D311" i="3"/>
  <c r="G311" i="3" s="1"/>
  <c r="T482" i="4"/>
  <c r="S331" i="4" l="1"/>
  <c r="N332" i="4" s="1"/>
  <c r="P485" i="3"/>
  <c r="F484" i="4"/>
  <c r="B486" i="3"/>
  <c r="K486" i="3" s="1"/>
  <c r="F485" i="3"/>
  <c r="T483" i="4"/>
  <c r="M484" i="4"/>
  <c r="I484" i="4"/>
  <c r="B485" i="4"/>
  <c r="M317" i="3"/>
  <c r="O317" i="3" s="1"/>
  <c r="E311" i="3"/>
  <c r="H311" i="3" s="1"/>
  <c r="C312" i="3" s="1"/>
  <c r="D300" i="4"/>
  <c r="G300" i="4" s="1"/>
  <c r="O332" i="4" l="1"/>
  <c r="P332" i="4" s="1"/>
  <c r="S332" i="4" s="1"/>
  <c r="N333" i="4" s="1"/>
  <c r="R332" i="4"/>
  <c r="P486" i="3"/>
  <c r="F486" i="3"/>
  <c r="B487" i="3"/>
  <c r="K487" i="3" s="1"/>
  <c r="F485" i="4"/>
  <c r="E300" i="4"/>
  <c r="H300" i="4" s="1"/>
  <c r="C301" i="4" s="1"/>
  <c r="N317" i="3"/>
  <c r="Q317" i="3" s="1"/>
  <c r="L318" i="3" s="1"/>
  <c r="M485" i="4"/>
  <c r="B486" i="4"/>
  <c r="I485" i="4"/>
  <c r="T484" i="4"/>
  <c r="D312" i="3"/>
  <c r="G312" i="3" s="1"/>
  <c r="E312" i="3" l="1"/>
  <c r="H312" i="3" s="1"/>
  <c r="C313" i="3" s="1"/>
  <c r="Q332" i="4"/>
  <c r="R333" i="4"/>
  <c r="Q333" i="4" s="1"/>
  <c r="O333" i="4"/>
  <c r="P333" i="4" s="1"/>
  <c r="S333" i="4" s="1"/>
  <c r="N334" i="4" s="1"/>
  <c r="P487" i="3"/>
  <c r="F487" i="3"/>
  <c r="B488" i="3"/>
  <c r="K488" i="3" s="1"/>
  <c r="F486" i="4"/>
  <c r="B487" i="4"/>
  <c r="I486" i="4"/>
  <c r="M486" i="4"/>
  <c r="T485" i="4"/>
  <c r="D313" i="3"/>
  <c r="G313" i="3" s="1"/>
  <c r="M318" i="3"/>
  <c r="O318" i="3" s="1"/>
  <c r="N318" i="3"/>
  <c r="Q318" i="3" s="1"/>
  <c r="L319" i="3" s="1"/>
  <c r="D301" i="4"/>
  <c r="G301" i="4" s="1"/>
  <c r="E301" i="4"/>
  <c r="H301" i="4" s="1"/>
  <c r="C302" i="4" s="1"/>
  <c r="R334" i="4" l="1"/>
  <c r="O334" i="4"/>
  <c r="P334" i="4" s="1"/>
  <c r="S334" i="4" s="1"/>
  <c r="N335" i="4" s="1"/>
  <c r="P488" i="3"/>
  <c r="F487" i="4"/>
  <c r="F488" i="3"/>
  <c r="B489" i="3"/>
  <c r="K489" i="3" s="1"/>
  <c r="D302" i="4"/>
  <c r="G302" i="4" s="1"/>
  <c r="E313" i="3"/>
  <c r="H313" i="3" s="1"/>
  <c r="C314" i="3" s="1"/>
  <c r="T486" i="4"/>
  <c r="M319" i="3"/>
  <c r="O319" i="3" s="1"/>
  <c r="M487" i="4"/>
  <c r="I487" i="4"/>
  <c r="B488" i="4"/>
  <c r="R335" i="4" l="1"/>
  <c r="Q335" i="4" s="1"/>
  <c r="O335" i="4"/>
  <c r="P335" i="4" s="1"/>
  <c r="Q334" i="4"/>
  <c r="P489" i="3"/>
  <c r="E302" i="4"/>
  <c r="H302" i="4" s="1"/>
  <c r="C303" i="4" s="1"/>
  <c r="E303" i="4" s="1"/>
  <c r="H303" i="4" s="1"/>
  <c r="C304" i="4" s="1"/>
  <c r="F489" i="3"/>
  <c r="B490" i="3"/>
  <c r="K490" i="3" s="1"/>
  <c r="N319" i="3"/>
  <c r="Q319" i="3" s="1"/>
  <c r="L320" i="3" s="1"/>
  <c r="M320" i="3" s="1"/>
  <c r="O320" i="3" s="1"/>
  <c r="F488" i="4"/>
  <c r="M488" i="4"/>
  <c r="B489" i="4"/>
  <c r="I488" i="4"/>
  <c r="D314" i="3"/>
  <c r="G314" i="3" s="1"/>
  <c r="D303" i="4"/>
  <c r="G303" i="4" s="1"/>
  <c r="T487" i="4"/>
  <c r="S335" i="4" l="1"/>
  <c r="N336" i="4" s="1"/>
  <c r="P490" i="3"/>
  <c r="F489" i="4"/>
  <c r="F490" i="3"/>
  <c r="B491" i="3"/>
  <c r="K491" i="3" s="1"/>
  <c r="E314" i="3"/>
  <c r="H314" i="3" s="1"/>
  <c r="C315" i="3" s="1"/>
  <c r="D315" i="3" s="1"/>
  <c r="G315" i="3" s="1"/>
  <c r="B490" i="4"/>
  <c r="I489" i="4"/>
  <c r="M489" i="4"/>
  <c r="D304" i="4"/>
  <c r="G304" i="4" s="1"/>
  <c r="T488" i="4"/>
  <c r="N320" i="3"/>
  <c r="Q320" i="3" s="1"/>
  <c r="L321" i="3" s="1"/>
  <c r="R336" i="4" l="1"/>
  <c r="O336" i="4"/>
  <c r="P336" i="4" s="1"/>
  <c r="S336" i="4" s="1"/>
  <c r="N337" i="4" s="1"/>
  <c r="P491" i="3"/>
  <c r="B492" i="3"/>
  <c r="K492" i="3" s="1"/>
  <c r="F491" i="3"/>
  <c r="E315" i="3"/>
  <c r="H315" i="3" s="1"/>
  <c r="C316" i="3" s="1"/>
  <c r="D316" i="3" s="1"/>
  <c r="G316" i="3" s="1"/>
  <c r="F490" i="4"/>
  <c r="T489" i="4"/>
  <c r="M321" i="3"/>
  <c r="O321" i="3" s="1"/>
  <c r="M490" i="4"/>
  <c r="I490" i="4"/>
  <c r="B491" i="4"/>
  <c r="E304" i="4"/>
  <c r="H304" i="4" s="1"/>
  <c r="C305" i="4" s="1"/>
  <c r="R337" i="4" l="1"/>
  <c r="O337" i="4"/>
  <c r="P337" i="4" s="1"/>
  <c r="S337" i="4" s="1"/>
  <c r="N338" i="4" s="1"/>
  <c r="Q336" i="4"/>
  <c r="P492" i="3"/>
  <c r="F492" i="3"/>
  <c r="B493" i="3"/>
  <c r="K493" i="3" s="1"/>
  <c r="F491" i="4"/>
  <c r="D305" i="4"/>
  <c r="G305" i="4" s="1"/>
  <c r="T490" i="4"/>
  <c r="M491" i="4"/>
  <c r="B492" i="4"/>
  <c r="I491" i="4"/>
  <c r="E316" i="3"/>
  <c r="H316" i="3" s="1"/>
  <c r="C317" i="3" s="1"/>
  <c r="N321" i="3"/>
  <c r="Q321" i="3" s="1"/>
  <c r="L322" i="3" s="1"/>
  <c r="O338" i="4" l="1"/>
  <c r="P338" i="4" s="1"/>
  <c r="R338" i="4"/>
  <c r="Q338" i="4" s="1"/>
  <c r="Q337" i="4"/>
  <c r="P493" i="3"/>
  <c r="F492" i="4"/>
  <c r="B494" i="3"/>
  <c r="K494" i="3" s="1"/>
  <c r="F493" i="3"/>
  <c r="D317" i="3"/>
  <c r="G317" i="3" s="1"/>
  <c r="E305" i="4"/>
  <c r="H305" i="4" s="1"/>
  <c r="C306" i="4" s="1"/>
  <c r="M322" i="3"/>
  <c r="O322" i="3" s="1"/>
  <c r="B493" i="4"/>
  <c r="I492" i="4"/>
  <c r="F493" i="4" s="1"/>
  <c r="M492" i="4"/>
  <c r="T491" i="4"/>
  <c r="S338" i="4" l="1"/>
  <c r="N339" i="4" s="1"/>
  <c r="P494" i="3"/>
  <c r="E317" i="3"/>
  <c r="H317" i="3" s="1"/>
  <c r="C318" i="3" s="1"/>
  <c r="D318" i="3" s="1"/>
  <c r="G318" i="3" s="1"/>
  <c r="F494" i="3"/>
  <c r="B495" i="3"/>
  <c r="K495" i="3" s="1"/>
  <c r="N322" i="3"/>
  <c r="Q322" i="3" s="1"/>
  <c r="L323" i="3" s="1"/>
  <c r="T492" i="4"/>
  <c r="M323" i="3"/>
  <c r="O323" i="3" s="1"/>
  <c r="M493" i="4"/>
  <c r="I493" i="4"/>
  <c r="B494" i="4"/>
  <c r="D306" i="4"/>
  <c r="G306" i="4" s="1"/>
  <c r="N323" i="3" l="1"/>
  <c r="Q323" i="3" s="1"/>
  <c r="L324" i="3" s="1"/>
  <c r="R339" i="4"/>
  <c r="O339" i="4"/>
  <c r="P339" i="4" s="1"/>
  <c r="S339" i="4" s="1"/>
  <c r="N340" i="4" s="1"/>
  <c r="P495" i="3"/>
  <c r="F495" i="3"/>
  <c r="B496" i="3"/>
  <c r="K496" i="3" s="1"/>
  <c r="E306" i="4"/>
  <c r="H306" i="4" s="1"/>
  <c r="C307" i="4" s="1"/>
  <c r="D307" i="4" s="1"/>
  <c r="G307" i="4" s="1"/>
  <c r="E318" i="3"/>
  <c r="H318" i="3" s="1"/>
  <c r="C319" i="3" s="1"/>
  <c r="F494" i="4"/>
  <c r="M324" i="3"/>
  <c r="O324" i="3" s="1"/>
  <c r="T493" i="4"/>
  <c r="M494" i="4"/>
  <c r="B495" i="4"/>
  <c r="I494" i="4"/>
  <c r="R340" i="4" l="1"/>
  <c r="O340" i="4"/>
  <c r="P340" i="4" s="1"/>
  <c r="S340" i="4" s="1"/>
  <c r="N341" i="4" s="1"/>
  <c r="Q339" i="4"/>
  <c r="D319" i="3"/>
  <c r="G319" i="3" s="1"/>
  <c r="P496" i="3"/>
  <c r="F495" i="4"/>
  <c r="B497" i="3"/>
  <c r="K497" i="3" s="1"/>
  <c r="F496" i="3"/>
  <c r="B496" i="4"/>
  <c r="I495" i="4"/>
  <c r="F496" i="4" s="1"/>
  <c r="M495" i="4"/>
  <c r="E307" i="4"/>
  <c r="H307" i="4" s="1"/>
  <c r="C308" i="4" s="1"/>
  <c r="N324" i="3"/>
  <c r="Q324" i="3" s="1"/>
  <c r="L325" i="3" s="1"/>
  <c r="T494" i="4"/>
  <c r="O341" i="4" l="1"/>
  <c r="P341" i="4" s="1"/>
  <c r="R341" i="4"/>
  <c r="Q341" i="4" s="1"/>
  <c r="Q340" i="4"/>
  <c r="P497" i="3"/>
  <c r="E319" i="3"/>
  <c r="H319" i="3" s="1"/>
  <c r="C320" i="3" s="1"/>
  <c r="D320" i="3" s="1"/>
  <c r="G320" i="3" s="1"/>
  <c r="B498" i="3"/>
  <c r="K498" i="3" s="1"/>
  <c r="F497" i="3"/>
  <c r="E320" i="3"/>
  <c r="H320" i="3" s="1"/>
  <c r="C321" i="3" s="1"/>
  <c r="D321" i="3"/>
  <c r="G321" i="3" s="1"/>
  <c r="T495" i="4"/>
  <c r="I496" i="4"/>
  <c r="M496" i="4"/>
  <c r="B497" i="4"/>
  <c r="M325" i="3"/>
  <c r="O325" i="3" s="1"/>
  <c r="N325" i="3"/>
  <c r="Q325" i="3" s="1"/>
  <c r="L326" i="3" s="1"/>
  <c r="D308" i="4"/>
  <c r="G308" i="4" s="1"/>
  <c r="S341" i="4" l="1"/>
  <c r="N342" i="4" s="1"/>
  <c r="E321" i="3"/>
  <c r="H321" i="3" s="1"/>
  <c r="C322" i="3" s="1"/>
  <c r="P498" i="3"/>
  <c r="F498" i="3"/>
  <c r="B499" i="3"/>
  <c r="K499" i="3" s="1"/>
  <c r="M326" i="3"/>
  <c r="O326" i="3" s="1"/>
  <c r="N326" i="3"/>
  <c r="Q326" i="3" s="1"/>
  <c r="L327" i="3" s="1"/>
  <c r="E308" i="4"/>
  <c r="H308" i="4" s="1"/>
  <c r="C309" i="4" s="1"/>
  <c r="I497" i="4"/>
  <c r="M497" i="4"/>
  <c r="B498" i="4"/>
  <c r="D322" i="3"/>
  <c r="G322" i="3" s="1"/>
  <c r="E322" i="3"/>
  <c r="H322" i="3" s="1"/>
  <c r="C323" i="3" s="1"/>
  <c r="T496" i="4"/>
  <c r="F497" i="4"/>
  <c r="O342" i="4" l="1"/>
  <c r="P342" i="4" s="1"/>
  <c r="R342" i="4"/>
  <c r="Q342" i="4" s="1"/>
  <c r="P499" i="3"/>
  <c r="F499" i="3"/>
  <c r="B500" i="3"/>
  <c r="K500" i="3" s="1"/>
  <c r="M327" i="3"/>
  <c r="O327" i="3" s="1"/>
  <c r="D309" i="4"/>
  <c r="G309" i="4" s="1"/>
  <c r="T497" i="4"/>
  <c r="F498" i="4"/>
  <c r="M498" i="4"/>
  <c r="I498" i="4"/>
  <c r="B499" i="4"/>
  <c r="D323" i="3"/>
  <c r="G323" i="3" s="1"/>
  <c r="S342" i="4" l="1"/>
  <c r="N343" i="4" s="1"/>
  <c r="P500" i="3"/>
  <c r="F500" i="3"/>
  <c r="B501" i="3"/>
  <c r="K501" i="3" s="1"/>
  <c r="E309" i="4"/>
  <c r="H309" i="4" s="1"/>
  <c r="C310" i="4" s="1"/>
  <c r="I499" i="4"/>
  <c r="M499" i="4"/>
  <c r="B500" i="4"/>
  <c r="T498" i="4"/>
  <c r="N327" i="3"/>
  <c r="Q327" i="3" s="1"/>
  <c r="L328" i="3" s="1"/>
  <c r="F499" i="4"/>
  <c r="E323" i="3"/>
  <c r="H323" i="3" s="1"/>
  <c r="C324" i="3" s="1"/>
  <c r="O343" i="4" l="1"/>
  <c r="P343" i="4" s="1"/>
  <c r="R343" i="4"/>
  <c r="Q343" i="4" s="1"/>
  <c r="P501" i="3"/>
  <c r="B502" i="3"/>
  <c r="K502" i="3" s="1"/>
  <c r="F501" i="3"/>
  <c r="D324" i="3"/>
  <c r="G324" i="3" s="1"/>
  <c r="I500" i="4"/>
  <c r="M500" i="4"/>
  <c r="B501" i="4"/>
  <c r="F500" i="4"/>
  <c r="M328" i="3"/>
  <c r="O328" i="3" s="1"/>
  <c r="N328" i="3"/>
  <c r="Q328" i="3" s="1"/>
  <c r="L329" i="3" s="1"/>
  <c r="T499" i="4"/>
  <c r="D310" i="4"/>
  <c r="G310" i="4" s="1"/>
  <c r="S343" i="4" l="1"/>
  <c r="N344" i="4" s="1"/>
  <c r="E324" i="3"/>
  <c r="H324" i="3" s="1"/>
  <c r="C325" i="3" s="1"/>
  <c r="P502" i="3"/>
  <c r="B503" i="3"/>
  <c r="K503" i="3" s="1"/>
  <c r="F502" i="3"/>
  <c r="E310" i="4"/>
  <c r="H310" i="4" s="1"/>
  <c r="C311" i="4" s="1"/>
  <c r="D311" i="4" s="1"/>
  <c r="G311" i="4" s="1"/>
  <c r="T500" i="4"/>
  <c r="F501" i="4"/>
  <c r="I501" i="4"/>
  <c r="B502" i="4"/>
  <c r="M501" i="4"/>
  <c r="M329" i="3"/>
  <c r="O329" i="3" s="1"/>
  <c r="D325" i="3"/>
  <c r="G325" i="3" s="1"/>
  <c r="R344" i="4" l="1"/>
  <c r="O344" i="4"/>
  <c r="P344" i="4" s="1"/>
  <c r="S344" i="4" s="1"/>
  <c r="N345" i="4" s="1"/>
  <c r="P503" i="3"/>
  <c r="B504" i="3"/>
  <c r="K504" i="3" s="1"/>
  <c r="F503" i="3"/>
  <c r="E325" i="3"/>
  <c r="H325" i="3" s="1"/>
  <c r="C326" i="3" s="1"/>
  <c r="N329" i="3"/>
  <c r="Q329" i="3" s="1"/>
  <c r="L330" i="3" s="1"/>
  <c r="T501" i="4"/>
  <c r="I502" i="4"/>
  <c r="B503" i="4"/>
  <c r="M502" i="4"/>
  <c r="E311" i="4"/>
  <c r="H311" i="4" s="1"/>
  <c r="C312" i="4" s="1"/>
  <c r="F502" i="4"/>
  <c r="R345" i="4" l="1"/>
  <c r="O345" i="4"/>
  <c r="P345" i="4" s="1"/>
  <c r="S345" i="4" s="1"/>
  <c r="N346" i="4" s="1"/>
  <c r="Q344" i="4"/>
  <c r="P504" i="3"/>
  <c r="B505" i="3"/>
  <c r="K505" i="3" s="1"/>
  <c r="F504" i="3"/>
  <c r="D312" i="4"/>
  <c r="G312" i="4" s="1"/>
  <c r="I503" i="4"/>
  <c r="B504" i="4"/>
  <c r="M503" i="4"/>
  <c r="M330" i="3"/>
  <c r="O330" i="3" s="1"/>
  <c r="T502" i="4"/>
  <c r="D326" i="3"/>
  <c r="G326" i="3" s="1"/>
  <c r="F503" i="4"/>
  <c r="R346" i="4" l="1"/>
  <c r="O346" i="4"/>
  <c r="P346" i="4" s="1"/>
  <c r="S346" i="4" s="1"/>
  <c r="N347" i="4" s="1"/>
  <c r="Q345" i="4"/>
  <c r="P505" i="3"/>
  <c r="N330" i="3"/>
  <c r="Q330" i="3" s="1"/>
  <c r="L331" i="3" s="1"/>
  <c r="M331" i="3" s="1"/>
  <c r="O331" i="3" s="1"/>
  <c r="B506" i="3"/>
  <c r="K506" i="3" s="1"/>
  <c r="F505" i="3"/>
  <c r="T503" i="4"/>
  <c r="E326" i="3"/>
  <c r="H326" i="3" s="1"/>
  <c r="C327" i="3" s="1"/>
  <c r="E312" i="4"/>
  <c r="H312" i="4" s="1"/>
  <c r="C313" i="4" s="1"/>
  <c r="F504" i="4"/>
  <c r="B505" i="4"/>
  <c r="I504" i="4"/>
  <c r="M504" i="4"/>
  <c r="O347" i="4" l="1"/>
  <c r="P347" i="4" s="1"/>
  <c r="R347" i="4"/>
  <c r="Q347" i="4" s="1"/>
  <c r="Q346" i="4"/>
  <c r="P506" i="3"/>
  <c r="F506" i="3"/>
  <c r="B507" i="3"/>
  <c r="K507" i="3" s="1"/>
  <c r="F505" i="4"/>
  <c r="D313" i="4"/>
  <c r="G313" i="4" s="1"/>
  <c r="N331" i="3"/>
  <c r="Q331" i="3" s="1"/>
  <c r="L332" i="3" s="1"/>
  <c r="T504" i="4"/>
  <c r="D327" i="3"/>
  <c r="G327" i="3" s="1"/>
  <c r="I505" i="4"/>
  <c r="M505" i="4"/>
  <c r="B506" i="4"/>
  <c r="S347" i="4" l="1"/>
  <c r="N348" i="4" s="1"/>
  <c r="P507" i="3"/>
  <c r="B508" i="3"/>
  <c r="K508" i="3" s="1"/>
  <c r="F507" i="3"/>
  <c r="E327" i="3"/>
  <c r="H327" i="3" s="1"/>
  <c r="C328" i="3" s="1"/>
  <c r="M332" i="3"/>
  <c r="O332" i="3" s="1"/>
  <c r="I506" i="4"/>
  <c r="M506" i="4"/>
  <c r="B507" i="4"/>
  <c r="T505" i="4"/>
  <c r="F506" i="4"/>
  <c r="E313" i="4"/>
  <c r="H313" i="4" s="1"/>
  <c r="C314" i="4" s="1"/>
  <c r="O348" i="4" l="1"/>
  <c r="P348" i="4" s="1"/>
  <c r="S348" i="4" s="1"/>
  <c r="N349" i="4" s="1"/>
  <c r="R348" i="4"/>
  <c r="Q348" i="4" s="1"/>
  <c r="P508" i="3"/>
  <c r="F507" i="4"/>
  <c r="B509" i="3"/>
  <c r="K509" i="3" s="1"/>
  <c r="F508" i="3"/>
  <c r="D314" i="4"/>
  <c r="G314" i="4" s="1"/>
  <c r="T506" i="4"/>
  <c r="N332" i="3"/>
  <c r="Q332" i="3" s="1"/>
  <c r="L333" i="3" s="1"/>
  <c r="M507" i="4"/>
  <c r="I507" i="4"/>
  <c r="B508" i="4"/>
  <c r="D328" i="3"/>
  <c r="G328" i="3" s="1"/>
  <c r="O349" i="4" l="1"/>
  <c r="P349" i="4" s="1"/>
  <c r="R349" i="4"/>
  <c r="Q349" i="4" s="1"/>
  <c r="E314" i="4"/>
  <c r="H314" i="4" s="1"/>
  <c r="C315" i="4" s="1"/>
  <c r="P509" i="3"/>
  <c r="E328" i="3"/>
  <c r="H328" i="3" s="1"/>
  <c r="C329" i="3" s="1"/>
  <c r="B510" i="3"/>
  <c r="K510" i="3" s="1"/>
  <c r="F509" i="3"/>
  <c r="F508" i="4"/>
  <c r="D329" i="3"/>
  <c r="G329" i="3" s="1"/>
  <c r="M333" i="3"/>
  <c r="O333" i="3" s="1"/>
  <c r="I508" i="4"/>
  <c r="M508" i="4"/>
  <c r="B509" i="4"/>
  <c r="T507" i="4"/>
  <c r="D315" i="4"/>
  <c r="G315" i="4" s="1"/>
  <c r="S349" i="4" l="1"/>
  <c r="N350" i="4" s="1"/>
  <c r="P510" i="3"/>
  <c r="E315" i="4"/>
  <c r="H315" i="4" s="1"/>
  <c r="C316" i="4" s="1"/>
  <c r="F510" i="3"/>
  <c r="B511" i="3"/>
  <c r="K511" i="3" s="1"/>
  <c r="F509" i="4"/>
  <c r="N333" i="3"/>
  <c r="Q333" i="3" s="1"/>
  <c r="L334" i="3" s="1"/>
  <c r="M334" i="3" s="1"/>
  <c r="O334" i="3" s="1"/>
  <c r="I509" i="4"/>
  <c r="M509" i="4"/>
  <c r="B510" i="4"/>
  <c r="T508" i="4"/>
  <c r="E329" i="3"/>
  <c r="H329" i="3" s="1"/>
  <c r="C330" i="3" s="1"/>
  <c r="D316" i="4"/>
  <c r="G316" i="4" s="1"/>
  <c r="E316" i="4"/>
  <c r="H316" i="4" s="1"/>
  <c r="C317" i="4" s="1"/>
  <c r="R350" i="4" l="1"/>
  <c r="O350" i="4"/>
  <c r="P350" i="4" s="1"/>
  <c r="S350" i="4" s="1"/>
  <c r="N351" i="4" s="1"/>
  <c r="P511" i="3"/>
  <c r="N334" i="3"/>
  <c r="Q334" i="3" s="1"/>
  <c r="L335" i="3" s="1"/>
  <c r="M335" i="3" s="1"/>
  <c r="O335" i="3" s="1"/>
  <c r="F511" i="3"/>
  <c r="B512" i="3"/>
  <c r="K512" i="3" s="1"/>
  <c r="D317" i="4"/>
  <c r="G317" i="4" s="1"/>
  <c r="D330" i="3"/>
  <c r="G330" i="3" s="1"/>
  <c r="T509" i="4"/>
  <c r="I510" i="4"/>
  <c r="B511" i="4"/>
  <c r="M510" i="4"/>
  <c r="F510" i="4"/>
  <c r="O351" i="4" l="1"/>
  <c r="P351" i="4" s="1"/>
  <c r="R351" i="4"/>
  <c r="Q351" i="4" s="1"/>
  <c r="Q350" i="4"/>
  <c r="P512" i="3"/>
  <c r="F512" i="3"/>
  <c r="B513" i="3"/>
  <c r="K513" i="3" s="1"/>
  <c r="N335" i="3"/>
  <c r="Q335" i="3" s="1"/>
  <c r="L336" i="3" s="1"/>
  <c r="M336" i="3" s="1"/>
  <c r="O336" i="3" s="1"/>
  <c r="E330" i="3"/>
  <c r="H330" i="3" s="1"/>
  <c r="C331" i="3" s="1"/>
  <c r="T510" i="4"/>
  <c r="F511" i="4"/>
  <c r="I511" i="4"/>
  <c r="B512" i="4"/>
  <c r="M511" i="4"/>
  <c r="E317" i="4"/>
  <c r="H317" i="4" s="1"/>
  <c r="C318" i="4" s="1"/>
  <c r="S351" i="4" l="1"/>
  <c r="N352" i="4" s="1"/>
  <c r="P513" i="3"/>
  <c r="F513" i="3"/>
  <c r="B514" i="3"/>
  <c r="K514" i="3" s="1"/>
  <c r="N336" i="3"/>
  <c r="Q336" i="3" s="1"/>
  <c r="L337" i="3" s="1"/>
  <c r="M337" i="3" s="1"/>
  <c r="O337" i="3" s="1"/>
  <c r="F512" i="4"/>
  <c r="D331" i="3"/>
  <c r="G331" i="3" s="1"/>
  <c r="D318" i="4"/>
  <c r="G318" i="4" s="1"/>
  <c r="T511" i="4"/>
  <c r="I512" i="4"/>
  <c r="B513" i="4"/>
  <c r="M512" i="4"/>
  <c r="O352" i="4" l="1"/>
  <c r="P352" i="4" s="1"/>
  <c r="R352" i="4"/>
  <c r="Q352" i="4" s="1"/>
  <c r="P514" i="3"/>
  <c r="E318" i="4"/>
  <c r="B515" i="3"/>
  <c r="K515" i="3" s="1"/>
  <c r="F514" i="3"/>
  <c r="H318" i="4"/>
  <c r="C319" i="4" s="1"/>
  <c r="F513" i="4"/>
  <c r="T512" i="4"/>
  <c r="B514" i="4"/>
  <c r="M513" i="4"/>
  <c r="I513" i="4"/>
  <c r="E331" i="3"/>
  <c r="H331" i="3" s="1"/>
  <c r="C332" i="3" s="1"/>
  <c r="N337" i="3"/>
  <c r="Q337" i="3" s="1"/>
  <c r="L338" i="3" s="1"/>
  <c r="S352" i="4" l="1"/>
  <c r="N353" i="4" s="1"/>
  <c r="P515" i="3"/>
  <c r="F515" i="3"/>
  <c r="B516" i="3"/>
  <c r="K516" i="3" s="1"/>
  <c r="F514" i="4"/>
  <c r="M338" i="3"/>
  <c r="O338" i="3" s="1"/>
  <c r="T513" i="4"/>
  <c r="I514" i="4"/>
  <c r="M514" i="4"/>
  <c r="B515" i="4"/>
  <c r="D319" i="4"/>
  <c r="G319" i="4" s="1"/>
  <c r="D332" i="3"/>
  <c r="G332" i="3" s="1"/>
  <c r="R353" i="4" l="1"/>
  <c r="O353" i="4"/>
  <c r="P353" i="4" s="1"/>
  <c r="S353" i="4" s="1"/>
  <c r="N354" i="4" s="1"/>
  <c r="P516" i="3"/>
  <c r="F516" i="3"/>
  <c r="B517" i="3"/>
  <c r="K517" i="3" s="1"/>
  <c r="E319" i="4"/>
  <c r="H319" i="4" s="1"/>
  <c r="C320" i="4" s="1"/>
  <c r="F515" i="4"/>
  <c r="T514" i="4"/>
  <c r="D320" i="4"/>
  <c r="G320" i="4" s="1"/>
  <c r="E332" i="3"/>
  <c r="H332" i="3" s="1"/>
  <c r="C333" i="3" s="1"/>
  <c r="I515" i="4"/>
  <c r="M515" i="4"/>
  <c r="B516" i="4"/>
  <c r="N338" i="3"/>
  <c r="Q338" i="3" s="1"/>
  <c r="L339" i="3" s="1"/>
  <c r="O354" i="4" l="1"/>
  <c r="R354" i="4"/>
  <c r="Q354" i="4" s="1"/>
  <c r="P354" i="4"/>
  <c r="S354" i="4" s="1"/>
  <c r="N355" i="4" s="1"/>
  <c r="Q353" i="4"/>
  <c r="P517" i="3"/>
  <c r="F517" i="3"/>
  <c r="B518" i="3"/>
  <c r="K518" i="3" s="1"/>
  <c r="M339" i="3"/>
  <c r="O339" i="3" s="1"/>
  <c r="E320" i="4"/>
  <c r="H320" i="4" s="1"/>
  <c r="C321" i="4" s="1"/>
  <c r="M516" i="4"/>
  <c r="I516" i="4"/>
  <c r="B517" i="4"/>
  <c r="T515" i="4"/>
  <c r="F516" i="4"/>
  <c r="D333" i="3"/>
  <c r="G333" i="3" s="1"/>
  <c r="O355" i="4" l="1"/>
  <c r="R355" i="4"/>
  <c r="Q355" i="4" s="1"/>
  <c r="P355" i="4"/>
  <c r="S355" i="4" s="1"/>
  <c r="N356" i="4" s="1"/>
  <c r="P518" i="3"/>
  <c r="F518" i="3"/>
  <c r="B519" i="3"/>
  <c r="K519" i="3" s="1"/>
  <c r="F517" i="4"/>
  <c r="E333" i="3"/>
  <c r="H333" i="3" s="1"/>
  <c r="C334" i="3" s="1"/>
  <c r="I517" i="4"/>
  <c r="M517" i="4"/>
  <c r="B518" i="4"/>
  <c r="T516" i="4"/>
  <c r="D321" i="4"/>
  <c r="G321" i="4" s="1"/>
  <c r="E321" i="4"/>
  <c r="N339" i="3"/>
  <c r="Q339" i="3" s="1"/>
  <c r="L340" i="3" s="1"/>
  <c r="R356" i="4" l="1"/>
  <c r="O356" i="4"/>
  <c r="P356" i="4" s="1"/>
  <c r="S356" i="4" s="1"/>
  <c r="N357" i="4" s="1"/>
  <c r="P519" i="3"/>
  <c r="B520" i="3"/>
  <c r="K520" i="3" s="1"/>
  <c r="F519" i="3"/>
  <c r="H321" i="4"/>
  <c r="C322" i="4" s="1"/>
  <c r="D322" i="4"/>
  <c r="G322" i="4" s="1"/>
  <c r="I518" i="4"/>
  <c r="M518" i="4"/>
  <c r="B519" i="4"/>
  <c r="F518" i="4"/>
  <c r="M340" i="3"/>
  <c r="O340" i="3" s="1"/>
  <c r="T517" i="4"/>
  <c r="D334" i="3"/>
  <c r="G334" i="3" s="1"/>
  <c r="O357" i="4" l="1"/>
  <c r="P357" i="4" s="1"/>
  <c r="R357" i="4"/>
  <c r="Q357" i="4" s="1"/>
  <c r="Q356" i="4"/>
  <c r="P520" i="3"/>
  <c r="N340" i="3"/>
  <c r="Q340" i="3" s="1"/>
  <c r="L341" i="3" s="1"/>
  <c r="M341" i="3" s="1"/>
  <c r="O341" i="3" s="1"/>
  <c r="F520" i="3"/>
  <c r="B521" i="3"/>
  <c r="K521" i="3" s="1"/>
  <c r="E334" i="3"/>
  <c r="H334" i="3" s="1"/>
  <c r="C335" i="3" s="1"/>
  <c r="D335" i="3" s="1"/>
  <c r="G335" i="3" s="1"/>
  <c r="F519" i="4"/>
  <c r="I519" i="4"/>
  <c r="B520" i="4"/>
  <c r="M519" i="4"/>
  <c r="T518" i="4"/>
  <c r="E322" i="4"/>
  <c r="H322" i="4" s="1"/>
  <c r="C323" i="4" s="1"/>
  <c r="S357" i="4" l="1"/>
  <c r="N358" i="4" s="1"/>
  <c r="P521" i="3"/>
  <c r="B522" i="3"/>
  <c r="K522" i="3" s="1"/>
  <c r="F521" i="3"/>
  <c r="I520" i="4"/>
  <c r="B521" i="4"/>
  <c r="M520" i="4"/>
  <c r="T519" i="4"/>
  <c r="F520" i="4"/>
  <c r="D323" i="4"/>
  <c r="G323" i="4" s="1"/>
  <c r="E323" i="4"/>
  <c r="H323" i="4" s="1"/>
  <c r="C324" i="4" s="1"/>
  <c r="N341" i="3"/>
  <c r="Q341" i="3" s="1"/>
  <c r="L342" i="3" s="1"/>
  <c r="E335" i="3"/>
  <c r="H335" i="3" s="1"/>
  <c r="C336" i="3" s="1"/>
  <c r="R358" i="4" l="1"/>
  <c r="O358" i="4"/>
  <c r="P358" i="4" s="1"/>
  <c r="S358" i="4" s="1"/>
  <c r="N359" i="4" s="1"/>
  <c r="P522" i="3"/>
  <c r="F522" i="3"/>
  <c r="B523" i="3"/>
  <c r="K523" i="3" s="1"/>
  <c r="D336" i="3"/>
  <c r="G336" i="3" s="1"/>
  <c r="E336" i="3"/>
  <c r="H336" i="3" s="1"/>
  <c r="C337" i="3" s="1"/>
  <c r="T520" i="4"/>
  <c r="D324" i="4"/>
  <c r="G324" i="4" s="1"/>
  <c r="M342" i="3"/>
  <c r="O342" i="3" s="1"/>
  <c r="I521" i="4"/>
  <c r="B522" i="4"/>
  <c r="M521" i="4"/>
  <c r="F521" i="4"/>
  <c r="O359" i="4" l="1"/>
  <c r="P359" i="4" s="1"/>
  <c r="R359" i="4"/>
  <c r="Q359" i="4" s="1"/>
  <c r="Q358" i="4"/>
  <c r="P523" i="3"/>
  <c r="F523" i="3"/>
  <c r="B524" i="3"/>
  <c r="K524" i="3" s="1"/>
  <c r="E324" i="4"/>
  <c r="H324" i="4" s="1"/>
  <c r="C325" i="4" s="1"/>
  <c r="D325" i="4"/>
  <c r="G325" i="4" s="1"/>
  <c r="B523" i="4"/>
  <c r="I522" i="4"/>
  <c r="M522" i="4"/>
  <c r="D337" i="3"/>
  <c r="G337" i="3" s="1"/>
  <c r="T521" i="4"/>
  <c r="F522" i="4"/>
  <c r="N342" i="3"/>
  <c r="Q342" i="3" s="1"/>
  <c r="L343" i="3" s="1"/>
  <c r="S359" i="4" l="1"/>
  <c r="N360" i="4" s="1"/>
  <c r="P524" i="3"/>
  <c r="E325" i="4"/>
  <c r="H325" i="4" s="1"/>
  <c r="C326" i="4" s="1"/>
  <c r="F524" i="3"/>
  <c r="B525" i="3"/>
  <c r="K525" i="3" s="1"/>
  <c r="F523" i="4"/>
  <c r="E337" i="3"/>
  <c r="H337" i="3" s="1"/>
  <c r="C338" i="3" s="1"/>
  <c r="M343" i="3"/>
  <c r="O343" i="3" s="1"/>
  <c r="I523" i="4"/>
  <c r="M523" i="4"/>
  <c r="B524" i="4"/>
  <c r="T522" i="4"/>
  <c r="D326" i="4"/>
  <c r="G326" i="4" s="1"/>
  <c r="O360" i="4" l="1"/>
  <c r="R360" i="4"/>
  <c r="Q360" i="4" s="1"/>
  <c r="P360" i="4"/>
  <c r="S360" i="4" s="1"/>
  <c r="N361" i="4" s="1"/>
  <c r="P525" i="3"/>
  <c r="D338" i="3"/>
  <c r="G338" i="3" s="1"/>
  <c r="N343" i="3"/>
  <c r="Q343" i="3" s="1"/>
  <c r="L344" i="3" s="1"/>
  <c r="M344" i="3" s="1"/>
  <c r="O344" i="3" s="1"/>
  <c r="F525" i="3"/>
  <c r="B526" i="3"/>
  <c r="K526" i="3" s="1"/>
  <c r="I524" i="4"/>
  <c r="M524" i="4"/>
  <c r="B525" i="4"/>
  <c r="T523" i="4"/>
  <c r="F524" i="4"/>
  <c r="E326" i="4"/>
  <c r="H326" i="4" s="1"/>
  <c r="C327" i="4" s="1"/>
  <c r="O361" i="4" l="1"/>
  <c r="P361" i="4" s="1"/>
  <c r="R361" i="4"/>
  <c r="Q361" i="4" s="1"/>
  <c r="P526" i="3"/>
  <c r="B527" i="3"/>
  <c r="K527" i="3" s="1"/>
  <c r="F526" i="3"/>
  <c r="E338" i="3"/>
  <c r="H338" i="3" s="1"/>
  <c r="C339" i="3" s="1"/>
  <c r="D339" i="3" s="1"/>
  <c r="G339" i="3" s="1"/>
  <c r="D327" i="4"/>
  <c r="G327" i="4" s="1"/>
  <c r="N344" i="3"/>
  <c r="Q344" i="3" s="1"/>
  <c r="L345" i="3" s="1"/>
  <c r="E339" i="3"/>
  <c r="H339" i="3" s="1"/>
  <c r="C340" i="3" s="1"/>
  <c r="M525" i="4"/>
  <c r="I525" i="4"/>
  <c r="B526" i="4"/>
  <c r="T524" i="4"/>
  <c r="F525" i="4"/>
  <c r="S361" i="4" l="1"/>
  <c r="N362" i="4" s="1"/>
  <c r="P527" i="3"/>
  <c r="B528" i="3"/>
  <c r="K528" i="3" s="1"/>
  <c r="F527" i="3"/>
  <c r="T525" i="4"/>
  <c r="I526" i="4"/>
  <c r="M526" i="4"/>
  <c r="B527" i="4"/>
  <c r="F526" i="4"/>
  <c r="D340" i="3"/>
  <c r="G340" i="3" s="1"/>
  <c r="E340" i="3"/>
  <c r="H340" i="3" s="1"/>
  <c r="C341" i="3" s="1"/>
  <c r="M345" i="3"/>
  <c r="O345" i="3" s="1"/>
  <c r="N345" i="3"/>
  <c r="Q345" i="3" s="1"/>
  <c r="L346" i="3" s="1"/>
  <c r="E327" i="4"/>
  <c r="H327" i="4" s="1"/>
  <c r="C328" i="4" s="1"/>
  <c r="R362" i="4" l="1"/>
  <c r="O362" i="4"/>
  <c r="P362" i="4" s="1"/>
  <c r="S362" i="4" s="1"/>
  <c r="N363" i="4" s="1"/>
  <c r="P528" i="3"/>
  <c r="F527" i="4"/>
  <c r="F528" i="3"/>
  <c r="B529" i="3"/>
  <c r="K529" i="3" s="1"/>
  <c r="M346" i="3"/>
  <c r="O346" i="3" s="1"/>
  <c r="D328" i="4"/>
  <c r="G328" i="4" s="1"/>
  <c r="T526" i="4"/>
  <c r="D341" i="3"/>
  <c r="G341" i="3" s="1"/>
  <c r="I527" i="4"/>
  <c r="M527" i="4"/>
  <c r="B528" i="4"/>
  <c r="R363" i="4" l="1"/>
  <c r="O363" i="4"/>
  <c r="P363" i="4" s="1"/>
  <c r="S363" i="4" s="1"/>
  <c r="N364" i="4" s="1"/>
  <c r="Q362" i="4"/>
  <c r="P529" i="3"/>
  <c r="F529" i="3"/>
  <c r="B530" i="3"/>
  <c r="K530" i="3" s="1"/>
  <c r="I528" i="4"/>
  <c r="B529" i="4"/>
  <c r="M528" i="4"/>
  <c r="F528" i="4"/>
  <c r="T527" i="4"/>
  <c r="E328" i="4"/>
  <c r="H328" i="4" s="1"/>
  <c r="C329" i="4" s="1"/>
  <c r="E341" i="3"/>
  <c r="H341" i="3" s="1"/>
  <c r="C342" i="3" s="1"/>
  <c r="N346" i="3"/>
  <c r="Q346" i="3" s="1"/>
  <c r="L347" i="3" s="1"/>
  <c r="R364" i="4" l="1"/>
  <c r="O364" i="4"/>
  <c r="P364" i="4" s="1"/>
  <c r="S364" i="4" s="1"/>
  <c r="N365" i="4" s="1"/>
  <c r="Q363" i="4"/>
  <c r="P530" i="3"/>
  <c r="F530" i="3"/>
  <c r="B531" i="3"/>
  <c r="K531" i="3" s="1"/>
  <c r="M347" i="3"/>
  <c r="O347" i="3" s="1"/>
  <c r="D329" i="4"/>
  <c r="G329" i="4" s="1"/>
  <c r="D342" i="3"/>
  <c r="G342" i="3" s="1"/>
  <c r="T528" i="4"/>
  <c r="I529" i="4"/>
  <c r="B530" i="4"/>
  <c r="M529" i="4"/>
  <c r="F529" i="4"/>
  <c r="O365" i="4" l="1"/>
  <c r="P365" i="4" s="1"/>
  <c r="R365" i="4"/>
  <c r="Q365" i="4" s="1"/>
  <c r="Q364" i="4"/>
  <c r="E342" i="3"/>
  <c r="H342" i="3" s="1"/>
  <c r="C343" i="3" s="1"/>
  <c r="E343" i="3" s="1"/>
  <c r="H343" i="3" s="1"/>
  <c r="C344" i="3" s="1"/>
  <c r="P531" i="3"/>
  <c r="E329" i="4"/>
  <c r="H329" i="4" s="1"/>
  <c r="C330" i="4" s="1"/>
  <c r="F531" i="3"/>
  <c r="B532" i="3"/>
  <c r="K532" i="3" s="1"/>
  <c r="D343" i="3"/>
  <c r="G343" i="3" s="1"/>
  <c r="T529" i="4"/>
  <c r="I530" i="4"/>
  <c r="B531" i="4"/>
  <c r="M530" i="4"/>
  <c r="F530" i="4"/>
  <c r="D330" i="4"/>
  <c r="G330" i="4" s="1"/>
  <c r="N347" i="3"/>
  <c r="Q347" i="3" s="1"/>
  <c r="L348" i="3" s="1"/>
  <c r="S365" i="4" l="1"/>
  <c r="N366" i="4" s="1"/>
  <c r="P532" i="3"/>
  <c r="B533" i="3"/>
  <c r="K533" i="3" s="1"/>
  <c r="F532" i="3"/>
  <c r="E330" i="4"/>
  <c r="H330" i="4" s="1"/>
  <c r="C331" i="4" s="1"/>
  <c r="F531" i="4"/>
  <c r="D331" i="4"/>
  <c r="G331" i="4" s="1"/>
  <c r="D344" i="3"/>
  <c r="G344" i="3" s="1"/>
  <c r="E344" i="3"/>
  <c r="H344" i="3" s="1"/>
  <c r="C345" i="3" s="1"/>
  <c r="M348" i="3"/>
  <c r="O348" i="3" s="1"/>
  <c r="T530" i="4"/>
  <c r="B532" i="4"/>
  <c r="I531" i="4"/>
  <c r="M531" i="4"/>
  <c r="E331" i="4" l="1"/>
  <c r="H331" i="4" s="1"/>
  <c r="C332" i="4" s="1"/>
  <c r="R366" i="4"/>
  <c r="O366" i="4"/>
  <c r="P366" i="4" s="1"/>
  <c r="S366" i="4" s="1"/>
  <c r="N367" i="4" s="1"/>
  <c r="P533" i="3"/>
  <c r="F532" i="4"/>
  <c r="F533" i="3"/>
  <c r="B534" i="3"/>
  <c r="K534" i="3" s="1"/>
  <c r="N348" i="3"/>
  <c r="Q348" i="3" s="1"/>
  <c r="L349" i="3" s="1"/>
  <c r="M349" i="3" s="1"/>
  <c r="O349" i="3" s="1"/>
  <c r="I532" i="4"/>
  <c r="B533" i="4"/>
  <c r="M532" i="4"/>
  <c r="D345" i="3"/>
  <c r="G345" i="3" s="1"/>
  <c r="T531" i="4"/>
  <c r="D332" i="4"/>
  <c r="G332" i="4" s="1"/>
  <c r="O367" i="4" l="1"/>
  <c r="P367" i="4"/>
  <c r="R367" i="4"/>
  <c r="Q367" i="4" s="1"/>
  <c r="Q366" i="4"/>
  <c r="P534" i="3"/>
  <c r="E332" i="4"/>
  <c r="H332" i="4" s="1"/>
  <c r="C333" i="4" s="1"/>
  <c r="D333" i="4" s="1"/>
  <c r="G333" i="4" s="1"/>
  <c r="F534" i="3"/>
  <c r="B535" i="3"/>
  <c r="K535" i="3" s="1"/>
  <c r="N349" i="3"/>
  <c r="Q349" i="3" s="1"/>
  <c r="L350" i="3" s="1"/>
  <c r="M350" i="3"/>
  <c r="O350" i="3" s="1"/>
  <c r="T532" i="4"/>
  <c r="E345" i="3"/>
  <c r="H345" i="3" s="1"/>
  <c r="C346" i="3" s="1"/>
  <c r="I533" i="4"/>
  <c r="M533" i="4"/>
  <c r="B534" i="4"/>
  <c r="F533" i="4"/>
  <c r="S367" i="4" l="1"/>
  <c r="N368" i="4" s="1"/>
  <c r="P535" i="3"/>
  <c r="F535" i="3"/>
  <c r="B536" i="3"/>
  <c r="K536" i="3" s="1"/>
  <c r="E333" i="4"/>
  <c r="H333" i="4" s="1"/>
  <c r="C334" i="4" s="1"/>
  <c r="D346" i="3"/>
  <c r="G346" i="3" s="1"/>
  <c r="T533" i="4"/>
  <c r="M534" i="4"/>
  <c r="I534" i="4"/>
  <c r="B535" i="4"/>
  <c r="D334" i="4"/>
  <c r="G334" i="4" s="1"/>
  <c r="F534" i="4"/>
  <c r="N350" i="3"/>
  <c r="Q350" i="3" s="1"/>
  <c r="L351" i="3" s="1"/>
  <c r="O368" i="4" l="1"/>
  <c r="R368" i="4"/>
  <c r="Q368" i="4" s="1"/>
  <c r="P368" i="4"/>
  <c r="S368" i="4" s="1"/>
  <c r="N369" i="4" s="1"/>
  <c r="P536" i="3"/>
  <c r="B537" i="3"/>
  <c r="K537" i="3" s="1"/>
  <c r="F536" i="3"/>
  <c r="E334" i="4"/>
  <c r="H334" i="4" s="1"/>
  <c r="C335" i="4" s="1"/>
  <c r="D335" i="4" s="1"/>
  <c r="G335" i="4" s="1"/>
  <c r="M351" i="3"/>
  <c r="O351" i="3" s="1"/>
  <c r="I535" i="4"/>
  <c r="M535" i="4"/>
  <c r="B536" i="4"/>
  <c r="F535" i="4"/>
  <c r="T534" i="4"/>
  <c r="E346" i="3"/>
  <c r="H346" i="3" s="1"/>
  <c r="C347" i="3" s="1"/>
  <c r="R369" i="4" l="1"/>
  <c r="O369" i="4"/>
  <c r="P369" i="4" s="1"/>
  <c r="S369" i="4" s="1"/>
  <c r="N370" i="4" s="1"/>
  <c r="P537" i="3"/>
  <c r="N351" i="3"/>
  <c r="Q351" i="3" s="1"/>
  <c r="L352" i="3" s="1"/>
  <c r="M352" i="3" s="1"/>
  <c r="O352" i="3" s="1"/>
  <c r="F537" i="3"/>
  <c r="B538" i="3"/>
  <c r="K538" i="3" s="1"/>
  <c r="E335" i="4"/>
  <c r="H335" i="4" s="1"/>
  <c r="C336" i="4" s="1"/>
  <c r="D336" i="4" s="1"/>
  <c r="G336" i="4" s="1"/>
  <c r="D347" i="3"/>
  <c r="G347" i="3" s="1"/>
  <c r="F536" i="4"/>
  <c r="I536" i="4"/>
  <c r="B537" i="4"/>
  <c r="M536" i="4"/>
  <c r="T535" i="4"/>
  <c r="R370" i="4" l="1"/>
  <c r="O370" i="4"/>
  <c r="P370" i="4" s="1"/>
  <c r="S370" i="4" s="1"/>
  <c r="N371" i="4" s="1"/>
  <c r="Q369" i="4"/>
  <c r="P538" i="3"/>
  <c r="B539" i="3"/>
  <c r="K539" i="3" s="1"/>
  <c r="F538" i="3"/>
  <c r="E336" i="4"/>
  <c r="H336" i="4" s="1"/>
  <c r="C337" i="4" s="1"/>
  <c r="T536" i="4"/>
  <c r="I537" i="4"/>
  <c r="B538" i="4"/>
  <c r="M537" i="4"/>
  <c r="F537" i="4"/>
  <c r="N352" i="3"/>
  <c r="Q352" i="3" s="1"/>
  <c r="L353" i="3" s="1"/>
  <c r="E347" i="3"/>
  <c r="H347" i="3" s="1"/>
  <c r="C348" i="3" s="1"/>
  <c r="O371" i="4" l="1"/>
  <c r="P371" i="4" s="1"/>
  <c r="R371" i="4"/>
  <c r="Q371" i="4" s="1"/>
  <c r="Q370" i="4"/>
  <c r="P539" i="3"/>
  <c r="F539" i="3"/>
  <c r="B540" i="3"/>
  <c r="K540" i="3" s="1"/>
  <c r="F538" i="4"/>
  <c r="M353" i="3"/>
  <c r="O353" i="3" s="1"/>
  <c r="I538" i="4"/>
  <c r="B539" i="4"/>
  <c r="M538" i="4"/>
  <c r="D348" i="3"/>
  <c r="G348" i="3" s="1"/>
  <c r="D337" i="4"/>
  <c r="G337" i="4" s="1"/>
  <c r="T537" i="4"/>
  <c r="S371" i="4" l="1"/>
  <c r="N372" i="4" s="1"/>
  <c r="P540" i="3"/>
  <c r="B541" i="3"/>
  <c r="K541" i="3" s="1"/>
  <c r="F540" i="3"/>
  <c r="N353" i="3"/>
  <c r="Q353" i="3" s="1"/>
  <c r="L354" i="3" s="1"/>
  <c r="M354" i="3" s="1"/>
  <c r="O354" i="3" s="1"/>
  <c r="I539" i="4"/>
  <c r="M539" i="4"/>
  <c r="B540" i="4"/>
  <c r="T538" i="4"/>
  <c r="E348" i="3"/>
  <c r="H348" i="3" s="1"/>
  <c r="C349" i="3" s="1"/>
  <c r="F539" i="4"/>
  <c r="E337" i="4"/>
  <c r="H337" i="4" s="1"/>
  <c r="C338" i="4" s="1"/>
  <c r="O372" i="4" l="1"/>
  <c r="P372" i="4" s="1"/>
  <c r="R372" i="4"/>
  <c r="Q372" i="4" s="1"/>
  <c r="P541" i="3"/>
  <c r="B542" i="3"/>
  <c r="K542" i="3" s="1"/>
  <c r="F541" i="3"/>
  <c r="N354" i="3"/>
  <c r="Q354" i="3" s="1"/>
  <c r="L355" i="3" s="1"/>
  <c r="M355" i="3" s="1"/>
  <c r="O355" i="3" s="1"/>
  <c r="D338" i="4"/>
  <c r="G338" i="4" s="1"/>
  <c r="I540" i="4"/>
  <c r="B541" i="4"/>
  <c r="M540" i="4"/>
  <c r="D349" i="3"/>
  <c r="G349" i="3" s="1"/>
  <c r="T539" i="4"/>
  <c r="F540" i="4"/>
  <c r="S372" i="4" l="1"/>
  <c r="N373" i="4" s="1"/>
  <c r="P542" i="3"/>
  <c r="N355" i="3"/>
  <c r="Q355" i="3" s="1"/>
  <c r="L356" i="3" s="1"/>
  <c r="F542" i="3"/>
  <c r="B543" i="3"/>
  <c r="K543" i="3" s="1"/>
  <c r="E349" i="3"/>
  <c r="H349" i="3" s="1"/>
  <c r="C350" i="3" s="1"/>
  <c r="D350" i="3" s="1"/>
  <c r="G350" i="3" s="1"/>
  <c r="B542" i="4"/>
  <c r="I541" i="4"/>
  <c r="M541" i="4"/>
  <c r="T540" i="4"/>
  <c r="F541" i="4"/>
  <c r="E338" i="4"/>
  <c r="H338" i="4" s="1"/>
  <c r="C339" i="4" s="1"/>
  <c r="O373" i="4" l="1"/>
  <c r="P373" i="4" s="1"/>
  <c r="R373" i="4"/>
  <c r="Q373" i="4" s="1"/>
  <c r="P543" i="3"/>
  <c r="M356" i="3"/>
  <c r="O356" i="3" s="1"/>
  <c r="F543" i="3"/>
  <c r="B544" i="3"/>
  <c r="K544" i="3" s="1"/>
  <c r="D339" i="4"/>
  <c r="G339" i="4" s="1"/>
  <c r="T541" i="4"/>
  <c r="M542" i="4"/>
  <c r="I542" i="4"/>
  <c r="B543" i="4"/>
  <c r="F542" i="4"/>
  <c r="E350" i="3"/>
  <c r="H350" i="3" s="1"/>
  <c r="C351" i="3" s="1"/>
  <c r="S373" i="4" l="1"/>
  <c r="N374" i="4" s="1"/>
  <c r="P544" i="3"/>
  <c r="N356" i="3"/>
  <c r="Q356" i="3" s="1"/>
  <c r="L357" i="3" s="1"/>
  <c r="B545" i="3"/>
  <c r="K545" i="3" s="1"/>
  <c r="F544" i="3"/>
  <c r="D351" i="3"/>
  <c r="G351" i="3" s="1"/>
  <c r="T542" i="4"/>
  <c r="M543" i="4"/>
  <c r="I543" i="4"/>
  <c r="B544" i="4"/>
  <c r="F543" i="4"/>
  <c r="E339" i="4"/>
  <c r="H339" i="4" s="1"/>
  <c r="C340" i="4" s="1"/>
  <c r="O374" i="4" l="1"/>
  <c r="P374" i="4" s="1"/>
  <c r="R374" i="4"/>
  <c r="Q374" i="4" s="1"/>
  <c r="P545" i="3"/>
  <c r="M357" i="3"/>
  <c r="O357" i="3" s="1"/>
  <c r="E351" i="3"/>
  <c r="H351" i="3" s="1"/>
  <c r="C352" i="3" s="1"/>
  <c r="B546" i="3"/>
  <c r="K546" i="3" s="1"/>
  <c r="F545" i="3"/>
  <c r="T543" i="4"/>
  <c r="B545" i="4"/>
  <c r="M544" i="4"/>
  <c r="I544" i="4"/>
  <c r="D340" i="4"/>
  <c r="G340" i="4" s="1"/>
  <c r="F544" i="4"/>
  <c r="S374" i="4" l="1"/>
  <c r="N375" i="4" s="1"/>
  <c r="D352" i="3"/>
  <c r="G352" i="3" s="1"/>
  <c r="P546" i="3"/>
  <c r="N357" i="3"/>
  <c r="Q357" i="3" s="1"/>
  <c r="L358" i="3" s="1"/>
  <c r="F546" i="3"/>
  <c r="B547" i="3"/>
  <c r="K547" i="3" s="1"/>
  <c r="T544" i="4"/>
  <c r="B546" i="4"/>
  <c r="M545" i="4"/>
  <c r="I545" i="4"/>
  <c r="E340" i="4"/>
  <c r="H340" i="4" s="1"/>
  <c r="C341" i="4" s="1"/>
  <c r="F545" i="4"/>
  <c r="R375" i="4" l="1"/>
  <c r="O375" i="4"/>
  <c r="P375" i="4" s="1"/>
  <c r="S375" i="4" s="1"/>
  <c r="N376" i="4" s="1"/>
  <c r="P547" i="3"/>
  <c r="M358" i="3"/>
  <c r="O358" i="3" s="1"/>
  <c r="N358" i="3"/>
  <c r="Q358" i="3" s="1"/>
  <c r="L359" i="3" s="1"/>
  <c r="E352" i="3"/>
  <c r="H352" i="3" s="1"/>
  <c r="C353" i="3" s="1"/>
  <c r="D353" i="3" s="1"/>
  <c r="G353" i="3" s="1"/>
  <c r="F546" i="4"/>
  <c r="F547" i="3"/>
  <c r="B548" i="3"/>
  <c r="K548" i="3" s="1"/>
  <c r="D341" i="4"/>
  <c r="G341" i="4" s="1"/>
  <c r="T545" i="4"/>
  <c r="M546" i="4"/>
  <c r="I546" i="4"/>
  <c r="B547" i="4"/>
  <c r="E353" i="3" l="1"/>
  <c r="H353" i="3" s="1"/>
  <c r="C354" i="3" s="1"/>
  <c r="R376" i="4"/>
  <c r="O376" i="4"/>
  <c r="P376" i="4" s="1"/>
  <c r="S376" i="4" s="1"/>
  <c r="N377" i="4" s="1"/>
  <c r="Q375" i="4"/>
  <c r="P548" i="3"/>
  <c r="M359" i="3"/>
  <c r="O359" i="3" s="1"/>
  <c r="N359" i="3"/>
  <c r="Q359" i="3" s="1"/>
  <c r="L360" i="3" s="1"/>
  <c r="M360" i="3" s="1"/>
  <c r="O360" i="3" s="1"/>
  <c r="F548" i="3"/>
  <c r="B549" i="3"/>
  <c r="K549" i="3" s="1"/>
  <c r="B548" i="4"/>
  <c r="M547" i="4"/>
  <c r="I547" i="4"/>
  <c r="E341" i="4"/>
  <c r="H341" i="4" s="1"/>
  <c r="C342" i="4" s="1"/>
  <c r="F547" i="4"/>
  <c r="T546" i="4"/>
  <c r="D354" i="3"/>
  <c r="G354" i="3" s="1"/>
  <c r="R377" i="4" l="1"/>
  <c r="O377" i="4"/>
  <c r="P377" i="4" s="1"/>
  <c r="S377" i="4" s="1"/>
  <c r="N378" i="4" s="1"/>
  <c r="Q376" i="4"/>
  <c r="P549" i="3"/>
  <c r="N360" i="3"/>
  <c r="Q360" i="3" s="1"/>
  <c r="L361" i="3" s="1"/>
  <c r="M361" i="3" s="1"/>
  <c r="O361" i="3" s="1"/>
  <c r="F548" i="4"/>
  <c r="F549" i="3"/>
  <c r="B550" i="3"/>
  <c r="K550" i="3" s="1"/>
  <c r="D342" i="4"/>
  <c r="G342" i="4" s="1"/>
  <c r="T547" i="4"/>
  <c r="E354" i="3"/>
  <c r="H354" i="3" s="1"/>
  <c r="C355" i="3" s="1"/>
  <c r="M548" i="4"/>
  <c r="I548" i="4"/>
  <c r="B549" i="4"/>
  <c r="O378" i="4" l="1"/>
  <c r="P378" i="4" s="1"/>
  <c r="R378" i="4"/>
  <c r="Q378" i="4" s="1"/>
  <c r="Q377" i="4"/>
  <c r="P550" i="3"/>
  <c r="E342" i="4"/>
  <c r="H342" i="4" s="1"/>
  <c r="C343" i="4" s="1"/>
  <c r="D343" i="4" s="1"/>
  <c r="G343" i="4" s="1"/>
  <c r="N361" i="3"/>
  <c r="Q361" i="3" s="1"/>
  <c r="L362" i="3" s="1"/>
  <c r="M362" i="3" s="1"/>
  <c r="O362" i="3" s="1"/>
  <c r="B551" i="3"/>
  <c r="K551" i="3" s="1"/>
  <c r="F550" i="3"/>
  <c r="D355" i="3"/>
  <c r="G355" i="3" s="1"/>
  <c r="M549" i="4"/>
  <c r="I549" i="4"/>
  <c r="B550" i="4"/>
  <c r="T548" i="4"/>
  <c r="F549" i="4"/>
  <c r="S378" i="4" l="1"/>
  <c r="N379" i="4" s="1"/>
  <c r="P551" i="3"/>
  <c r="B552" i="3"/>
  <c r="K552" i="3" s="1"/>
  <c r="F551" i="3"/>
  <c r="B551" i="4"/>
  <c r="M550" i="4"/>
  <c r="I550" i="4"/>
  <c r="T549" i="4"/>
  <c r="F550" i="4"/>
  <c r="E343" i="4"/>
  <c r="H343" i="4" s="1"/>
  <c r="C344" i="4" s="1"/>
  <c r="N362" i="3"/>
  <c r="Q362" i="3" s="1"/>
  <c r="L363" i="3" s="1"/>
  <c r="E355" i="3"/>
  <c r="H355" i="3" s="1"/>
  <c r="C356" i="3" s="1"/>
  <c r="O379" i="4" l="1"/>
  <c r="P379" i="4" s="1"/>
  <c r="R379" i="4"/>
  <c r="Q379" i="4" s="1"/>
  <c r="P552" i="3"/>
  <c r="F551" i="4"/>
  <c r="F552" i="3"/>
  <c r="B553" i="3"/>
  <c r="K553" i="3" s="1"/>
  <c r="O406" i="4"/>
  <c r="P406" i="4" s="1"/>
  <c r="R406" i="4"/>
  <c r="Q406" i="4" s="1"/>
  <c r="D356" i="3"/>
  <c r="G356" i="3" s="1"/>
  <c r="E356" i="3"/>
  <c r="H356" i="3" s="1"/>
  <c r="C357" i="3" s="1"/>
  <c r="T550" i="4"/>
  <c r="M363" i="3"/>
  <c r="O363" i="3" s="1"/>
  <c r="D344" i="4"/>
  <c r="G344" i="4" s="1"/>
  <c r="M551" i="4"/>
  <c r="I551" i="4"/>
  <c r="B552" i="4"/>
  <c r="S379" i="4" l="1"/>
  <c r="N380" i="4" s="1"/>
  <c r="P553" i="3"/>
  <c r="N363" i="3"/>
  <c r="Q363" i="3" s="1"/>
  <c r="L364" i="3" s="1"/>
  <c r="B554" i="3"/>
  <c r="K554" i="3" s="1"/>
  <c r="F553" i="3"/>
  <c r="S406" i="4"/>
  <c r="N407" i="4" s="1"/>
  <c r="M552" i="4"/>
  <c r="I552" i="4"/>
  <c r="B553" i="4"/>
  <c r="F552" i="4"/>
  <c r="M364" i="3"/>
  <c r="O364" i="3" s="1"/>
  <c r="T551" i="4"/>
  <c r="D357" i="3"/>
  <c r="G357" i="3" s="1"/>
  <c r="E344" i="4"/>
  <c r="H344" i="4" s="1"/>
  <c r="C345" i="4" s="1"/>
  <c r="R380" i="4" l="1"/>
  <c r="O380" i="4"/>
  <c r="P380" i="4" s="1"/>
  <c r="S380" i="4" s="1"/>
  <c r="N381" i="4" s="1"/>
  <c r="P554" i="3"/>
  <c r="F554" i="3"/>
  <c r="B555" i="3"/>
  <c r="K555" i="3" s="1"/>
  <c r="R407" i="4"/>
  <c r="O407" i="4"/>
  <c r="P407" i="4" s="1"/>
  <c r="N364" i="3"/>
  <c r="Q364" i="3" s="1"/>
  <c r="L365" i="3" s="1"/>
  <c r="D345" i="4"/>
  <c r="G345" i="4" s="1"/>
  <c r="E345" i="4"/>
  <c r="H345" i="4" s="1"/>
  <c r="C346" i="4" s="1"/>
  <c r="E357" i="3"/>
  <c r="H357" i="3" s="1"/>
  <c r="C358" i="3" s="1"/>
  <c r="M553" i="4"/>
  <c r="B554" i="4"/>
  <c r="I553" i="4"/>
  <c r="F553" i="4"/>
  <c r="T552" i="4"/>
  <c r="R381" i="4" l="1"/>
  <c r="O381" i="4"/>
  <c r="P381" i="4" s="1"/>
  <c r="S381" i="4" s="1"/>
  <c r="N382" i="4" s="1"/>
  <c r="Q380" i="4"/>
  <c r="P555" i="3"/>
  <c r="S407" i="4"/>
  <c r="N408" i="4" s="1"/>
  <c r="F555" i="3"/>
  <c r="B556" i="3"/>
  <c r="K556" i="3" s="1"/>
  <c r="F554" i="4"/>
  <c r="R408" i="4"/>
  <c r="O408" i="4"/>
  <c r="P408" i="4" s="1"/>
  <c r="Q407" i="4"/>
  <c r="D346" i="4"/>
  <c r="G346" i="4" s="1"/>
  <c r="B555" i="4"/>
  <c r="M554" i="4"/>
  <c r="I554" i="4"/>
  <c r="T553" i="4"/>
  <c r="D358" i="3"/>
  <c r="G358" i="3" s="1"/>
  <c r="M365" i="3"/>
  <c r="O365" i="3" s="1"/>
  <c r="R382" i="4" l="1"/>
  <c r="O382" i="4"/>
  <c r="P382" i="4" s="1"/>
  <c r="S382" i="4" s="1"/>
  <c r="N383" i="4" s="1"/>
  <c r="Q381" i="4"/>
  <c r="P556" i="3"/>
  <c r="S408" i="4"/>
  <c r="N409" i="4" s="1"/>
  <c r="E358" i="3"/>
  <c r="H358" i="3" s="1"/>
  <c r="C359" i="3" s="1"/>
  <c r="D359" i="3" s="1"/>
  <c r="G359" i="3" s="1"/>
  <c r="F555" i="4"/>
  <c r="B557" i="3"/>
  <c r="K557" i="3" s="1"/>
  <c r="F556" i="3"/>
  <c r="O409" i="4"/>
  <c r="P409" i="4" s="1"/>
  <c r="R409" i="4"/>
  <c r="Q409" i="4" s="1"/>
  <c r="Q408" i="4"/>
  <c r="N365" i="3"/>
  <c r="Q365" i="3" s="1"/>
  <c r="L366" i="3" s="1"/>
  <c r="T554" i="4"/>
  <c r="M555" i="4"/>
  <c r="I555" i="4"/>
  <c r="B556" i="4"/>
  <c r="E346" i="4"/>
  <c r="H346" i="4" s="1"/>
  <c r="C347" i="4" s="1"/>
  <c r="R383" i="4" l="1"/>
  <c r="O383" i="4"/>
  <c r="P383" i="4"/>
  <c r="S383" i="4" s="1"/>
  <c r="N384" i="4" s="1"/>
  <c r="Q382" i="4"/>
  <c r="P557" i="3"/>
  <c r="E359" i="3"/>
  <c r="H359" i="3" s="1"/>
  <c r="C360" i="3" s="1"/>
  <c r="F556" i="4"/>
  <c r="B558" i="3"/>
  <c r="K558" i="3" s="1"/>
  <c r="F557" i="3"/>
  <c r="S409" i="4"/>
  <c r="N410" i="4" s="1"/>
  <c r="D347" i="4"/>
  <c r="G347" i="4" s="1"/>
  <c r="D360" i="3"/>
  <c r="G360" i="3" s="1"/>
  <c r="T555" i="4"/>
  <c r="M556" i="4"/>
  <c r="B557" i="4"/>
  <c r="I556" i="4"/>
  <c r="M366" i="3"/>
  <c r="O366" i="3" s="1"/>
  <c r="R384" i="4" l="1"/>
  <c r="O384" i="4"/>
  <c r="P384" i="4" s="1"/>
  <c r="S384" i="4" s="1"/>
  <c r="N385" i="4" s="1"/>
  <c r="Q383" i="4"/>
  <c r="P558" i="3"/>
  <c r="F557" i="4"/>
  <c r="E360" i="3"/>
  <c r="H360" i="3" s="1"/>
  <c r="C361" i="3" s="1"/>
  <c r="D361" i="3" s="1"/>
  <c r="B559" i="3"/>
  <c r="K559" i="3" s="1"/>
  <c r="F558" i="3"/>
  <c r="O410" i="4"/>
  <c r="P410" i="4"/>
  <c r="R410" i="4"/>
  <c r="Q410" i="4" s="1"/>
  <c r="T556" i="4"/>
  <c r="N366" i="3"/>
  <c r="Q366" i="3" s="1"/>
  <c r="L367" i="3" s="1"/>
  <c r="B558" i="4"/>
  <c r="M557" i="4"/>
  <c r="I557" i="4"/>
  <c r="E347" i="4"/>
  <c r="H347" i="4" s="1"/>
  <c r="C348" i="4" s="1"/>
  <c r="R385" i="4" l="1"/>
  <c r="O385" i="4"/>
  <c r="P385" i="4" s="1"/>
  <c r="S385" i="4" s="1"/>
  <c r="N386" i="4" s="1"/>
  <c r="Q384" i="4"/>
  <c r="P559" i="3"/>
  <c r="G361" i="3"/>
  <c r="E361" i="3"/>
  <c r="H361" i="3" s="1"/>
  <c r="C362" i="3" s="1"/>
  <c r="D362" i="3" s="1"/>
  <c r="G362" i="3" s="1"/>
  <c r="F559" i="3"/>
  <c r="B560" i="3"/>
  <c r="K560" i="3" s="1"/>
  <c r="F558" i="4"/>
  <c r="S410" i="4"/>
  <c r="N411" i="4" s="1"/>
  <c r="T557" i="4"/>
  <c r="D348" i="4"/>
  <c r="G348" i="4" s="1"/>
  <c r="M558" i="4"/>
  <c r="I558" i="4"/>
  <c r="B559" i="4"/>
  <c r="M367" i="3"/>
  <c r="O367" i="3" s="1"/>
  <c r="R386" i="4" l="1"/>
  <c r="O386" i="4"/>
  <c r="P386" i="4" s="1"/>
  <c r="S386" i="4" s="1"/>
  <c r="N387" i="4" s="1"/>
  <c r="Q385" i="4"/>
  <c r="P560" i="3"/>
  <c r="F559" i="4"/>
  <c r="B561" i="3"/>
  <c r="K561" i="3" s="1"/>
  <c r="F560" i="3"/>
  <c r="O411" i="4"/>
  <c r="P411" i="4" s="1"/>
  <c r="R411" i="4"/>
  <c r="Q411" i="4" s="1"/>
  <c r="T558" i="4"/>
  <c r="E348" i="4"/>
  <c r="H348" i="4" s="1"/>
  <c r="C349" i="4" s="1"/>
  <c r="N367" i="3"/>
  <c r="Q367" i="3" s="1"/>
  <c r="L368" i="3" s="1"/>
  <c r="E362" i="3"/>
  <c r="H362" i="3" s="1"/>
  <c r="C363" i="3" s="1"/>
  <c r="M559" i="4"/>
  <c r="B560" i="4"/>
  <c r="I559" i="4"/>
  <c r="F560" i="4" s="1"/>
  <c r="O387" i="4" l="1"/>
  <c r="P387" i="4" s="1"/>
  <c r="R387" i="4"/>
  <c r="Q387" i="4" s="1"/>
  <c r="Q386" i="4"/>
  <c r="P561" i="3"/>
  <c r="S411" i="4"/>
  <c r="N412" i="4" s="1"/>
  <c r="B562" i="3"/>
  <c r="K562" i="3" s="1"/>
  <c r="F561" i="3"/>
  <c r="R412" i="4"/>
  <c r="O412" i="4"/>
  <c r="P412" i="4" s="1"/>
  <c r="S412" i="4" s="1"/>
  <c r="N413" i="4" s="1"/>
  <c r="T559" i="4"/>
  <c r="D349" i="4"/>
  <c r="G349" i="4" s="1"/>
  <c r="M368" i="3"/>
  <c r="O368" i="3" s="1"/>
  <c r="D363" i="3"/>
  <c r="G363" i="3" s="1"/>
  <c r="B561" i="4"/>
  <c r="M560" i="4"/>
  <c r="I560" i="4"/>
  <c r="S387" i="4" l="1"/>
  <c r="N388" i="4" s="1"/>
  <c r="P562" i="3"/>
  <c r="E349" i="4"/>
  <c r="H349" i="4" s="1"/>
  <c r="C350" i="4" s="1"/>
  <c r="F561" i="4"/>
  <c r="F562" i="3"/>
  <c r="B563" i="3"/>
  <c r="K563" i="3" s="1"/>
  <c r="R413" i="4"/>
  <c r="O413" i="4"/>
  <c r="P413" i="4" s="1"/>
  <c r="Q412" i="4"/>
  <c r="N368" i="3"/>
  <c r="Q368" i="3" s="1"/>
  <c r="L369" i="3" s="1"/>
  <c r="D350" i="4"/>
  <c r="G350" i="4" s="1"/>
  <c r="T560" i="4"/>
  <c r="M561" i="4"/>
  <c r="I561" i="4"/>
  <c r="B562" i="4"/>
  <c r="E363" i="3"/>
  <c r="H363" i="3" s="1"/>
  <c r="C364" i="3" s="1"/>
  <c r="E350" i="4" l="1"/>
  <c r="H350" i="4" s="1"/>
  <c r="C351" i="4" s="1"/>
  <c r="O388" i="4"/>
  <c r="P388" i="4"/>
  <c r="R388" i="4"/>
  <c r="Q388" i="4" s="1"/>
  <c r="P563" i="3"/>
  <c r="S413" i="4"/>
  <c r="N414" i="4" s="1"/>
  <c r="F563" i="3"/>
  <c r="B564" i="3"/>
  <c r="K564" i="3" s="1"/>
  <c r="F562" i="4"/>
  <c r="O414" i="4"/>
  <c r="P414" i="4" s="1"/>
  <c r="R414" i="4"/>
  <c r="Q414" i="4" s="1"/>
  <c r="Q413" i="4"/>
  <c r="D351" i="4"/>
  <c r="G351" i="4" s="1"/>
  <c r="D364" i="3"/>
  <c r="G364" i="3" s="1"/>
  <c r="T561" i="4"/>
  <c r="M562" i="4"/>
  <c r="B563" i="4"/>
  <c r="I562" i="4"/>
  <c r="M369" i="3"/>
  <c r="O369" i="3" s="1"/>
  <c r="S388" i="4" l="1"/>
  <c r="N389" i="4" s="1"/>
  <c r="P564" i="3"/>
  <c r="S414" i="4"/>
  <c r="N415" i="4" s="1"/>
  <c r="R415" i="4" s="1"/>
  <c r="F563" i="4"/>
  <c r="F564" i="3"/>
  <c r="B565" i="3"/>
  <c r="K565" i="3" s="1"/>
  <c r="O415" i="4"/>
  <c r="P415" i="4" s="1"/>
  <c r="B564" i="4"/>
  <c r="M563" i="4"/>
  <c r="I563" i="4"/>
  <c r="T562" i="4"/>
  <c r="N369" i="3"/>
  <c r="Q369" i="3" s="1"/>
  <c r="L370" i="3" s="1"/>
  <c r="E364" i="3"/>
  <c r="H364" i="3" s="1"/>
  <c r="C365" i="3" s="1"/>
  <c r="E351" i="4"/>
  <c r="H351" i="4" s="1"/>
  <c r="C352" i="4" s="1"/>
  <c r="O389" i="4" l="1"/>
  <c r="P389" i="4" s="1"/>
  <c r="R389" i="4"/>
  <c r="Q389" i="4" s="1"/>
  <c r="P565" i="3"/>
  <c r="F564" i="4"/>
  <c r="S415" i="4"/>
  <c r="N416" i="4" s="1"/>
  <c r="O416" i="4" s="1"/>
  <c r="P416" i="4" s="1"/>
  <c r="B566" i="3"/>
  <c r="K566" i="3" s="1"/>
  <c r="F565" i="3"/>
  <c r="Q415" i="4"/>
  <c r="D352" i="4"/>
  <c r="G352" i="4" s="1"/>
  <c r="E352" i="4"/>
  <c r="H352" i="4" s="1"/>
  <c r="C353" i="4" s="1"/>
  <c r="M370" i="3"/>
  <c r="O370" i="3" s="1"/>
  <c r="D365" i="3"/>
  <c r="G365" i="3" s="1"/>
  <c r="T563" i="4"/>
  <c r="M564" i="4"/>
  <c r="I564" i="4"/>
  <c r="B565" i="4"/>
  <c r="S389" i="4" l="1"/>
  <c r="N390" i="4" s="1"/>
  <c r="P566" i="3"/>
  <c r="R416" i="4"/>
  <c r="Q416" i="4" s="1"/>
  <c r="F566" i="3"/>
  <c r="B567" i="3"/>
  <c r="K567" i="3" s="1"/>
  <c r="E365" i="3"/>
  <c r="H365" i="3" s="1"/>
  <c r="C366" i="3" s="1"/>
  <c r="D366" i="3" s="1"/>
  <c r="G366" i="3" s="1"/>
  <c r="S416" i="4"/>
  <c r="N417" i="4" s="1"/>
  <c r="M565" i="4"/>
  <c r="B566" i="4"/>
  <c r="I565" i="4"/>
  <c r="N370" i="3"/>
  <c r="Q370" i="3" s="1"/>
  <c r="L371" i="3" s="1"/>
  <c r="T564" i="4"/>
  <c r="F565" i="4"/>
  <c r="D353" i="4"/>
  <c r="G353" i="4" s="1"/>
  <c r="O390" i="4" l="1"/>
  <c r="P390" i="4" s="1"/>
  <c r="R390" i="4"/>
  <c r="Q390" i="4" s="1"/>
  <c r="P567" i="3"/>
  <c r="F566" i="4"/>
  <c r="E366" i="3"/>
  <c r="H366" i="3" s="1"/>
  <c r="C367" i="3" s="1"/>
  <c r="D367" i="3" s="1"/>
  <c r="G367" i="3" s="1"/>
  <c r="F567" i="3"/>
  <c r="B568" i="3"/>
  <c r="K568" i="3" s="1"/>
  <c r="O417" i="4"/>
  <c r="P417" i="4"/>
  <c r="R417" i="4"/>
  <c r="Q417" i="4" s="1"/>
  <c r="M371" i="3"/>
  <c r="O371" i="3" s="1"/>
  <c r="E353" i="4"/>
  <c r="H353" i="4" s="1"/>
  <c r="C354" i="4" s="1"/>
  <c r="B567" i="4"/>
  <c r="M566" i="4"/>
  <c r="I566" i="4"/>
  <c r="T565" i="4"/>
  <c r="N371" i="3" l="1"/>
  <c r="Q371" i="3" s="1"/>
  <c r="L372" i="3" s="1"/>
  <c r="S390" i="4"/>
  <c r="N391" i="4" s="1"/>
  <c r="P568" i="3"/>
  <c r="F567" i="4"/>
  <c r="F568" i="3"/>
  <c r="B569" i="3"/>
  <c r="K569" i="3" s="1"/>
  <c r="E367" i="3"/>
  <c r="H367" i="3" s="1"/>
  <c r="C368" i="3" s="1"/>
  <c r="D368" i="3" s="1"/>
  <c r="G368" i="3" s="1"/>
  <c r="S417" i="4"/>
  <c r="N418" i="4" s="1"/>
  <c r="T566" i="4"/>
  <c r="M567" i="4"/>
  <c r="I567" i="4"/>
  <c r="B568" i="4"/>
  <c r="M372" i="3"/>
  <c r="O372" i="3" s="1"/>
  <c r="D354" i="4"/>
  <c r="G354" i="4" s="1"/>
  <c r="O391" i="4" l="1"/>
  <c r="P391" i="4" s="1"/>
  <c r="R391" i="4"/>
  <c r="Q391" i="4" s="1"/>
  <c r="P569" i="3"/>
  <c r="F569" i="3"/>
  <c r="B570" i="3"/>
  <c r="K570" i="3" s="1"/>
  <c r="E368" i="3"/>
  <c r="H368" i="3" s="1"/>
  <c r="C369" i="3" s="1"/>
  <c r="R418" i="4"/>
  <c r="O418" i="4"/>
  <c r="P418" i="4" s="1"/>
  <c r="S418" i="4" s="1"/>
  <c r="N419" i="4" s="1"/>
  <c r="F568" i="4"/>
  <c r="D369" i="3"/>
  <c r="G369" i="3" s="1"/>
  <c r="E369" i="3"/>
  <c r="H369" i="3" s="1"/>
  <c r="C370" i="3" s="1"/>
  <c r="T567" i="4"/>
  <c r="N372" i="3"/>
  <c r="Q372" i="3" s="1"/>
  <c r="L373" i="3" s="1"/>
  <c r="E354" i="4"/>
  <c r="H354" i="4" s="1"/>
  <c r="C355" i="4" s="1"/>
  <c r="M568" i="4"/>
  <c r="B569" i="4"/>
  <c r="I568" i="4"/>
  <c r="S391" i="4" l="1"/>
  <c r="N392" i="4" s="1"/>
  <c r="P570" i="3"/>
  <c r="F569" i="4"/>
  <c r="F570" i="3"/>
  <c r="B571" i="3"/>
  <c r="K571" i="3" s="1"/>
  <c r="O419" i="4"/>
  <c r="P419" i="4" s="1"/>
  <c r="R419" i="4"/>
  <c r="Q419" i="4" s="1"/>
  <c r="Q418" i="4"/>
  <c r="D355" i="4"/>
  <c r="G355" i="4" s="1"/>
  <c r="M373" i="3"/>
  <c r="O373" i="3" s="1"/>
  <c r="D370" i="3"/>
  <c r="G370" i="3" s="1"/>
  <c r="T568" i="4"/>
  <c r="B570" i="4"/>
  <c r="M569" i="4"/>
  <c r="I569" i="4"/>
  <c r="E355" i="4" l="1"/>
  <c r="H355" i="4" s="1"/>
  <c r="C356" i="4" s="1"/>
  <c r="R392" i="4"/>
  <c r="O392" i="4"/>
  <c r="P392" i="4" s="1"/>
  <c r="S392" i="4" s="1"/>
  <c r="N393" i="4" s="1"/>
  <c r="P571" i="3"/>
  <c r="F570" i="4"/>
  <c r="B572" i="3"/>
  <c r="K572" i="3" s="1"/>
  <c r="F571" i="3"/>
  <c r="S419" i="4"/>
  <c r="N420" i="4" s="1"/>
  <c r="T569" i="4"/>
  <c r="N373" i="3"/>
  <c r="Q373" i="3" s="1"/>
  <c r="L374" i="3" s="1"/>
  <c r="M570" i="4"/>
  <c r="I570" i="4"/>
  <c r="B571" i="4"/>
  <c r="E370" i="3"/>
  <c r="H370" i="3" s="1"/>
  <c r="C371" i="3" s="1"/>
  <c r="D356" i="4"/>
  <c r="G356" i="4" s="1"/>
  <c r="R393" i="4" l="1"/>
  <c r="O393" i="4"/>
  <c r="P393" i="4" s="1"/>
  <c r="S393" i="4" s="1"/>
  <c r="N394" i="4" s="1"/>
  <c r="Q392" i="4"/>
  <c r="P572" i="3"/>
  <c r="F571" i="4"/>
  <c r="B573" i="3"/>
  <c r="K573" i="3" s="1"/>
  <c r="F572" i="3"/>
  <c r="E356" i="4"/>
  <c r="H356" i="4" s="1"/>
  <c r="C357" i="4" s="1"/>
  <c r="D357" i="4" s="1"/>
  <c r="G357" i="4" s="1"/>
  <c r="R420" i="4"/>
  <c r="O420" i="4"/>
  <c r="P420" i="4" s="1"/>
  <c r="S420" i="4" s="1"/>
  <c r="N421" i="4" s="1"/>
  <c r="T570" i="4"/>
  <c r="M374" i="3"/>
  <c r="O374" i="3" s="1"/>
  <c r="D371" i="3"/>
  <c r="G371" i="3" s="1"/>
  <c r="M571" i="4"/>
  <c r="B572" i="4"/>
  <c r="I571" i="4"/>
  <c r="F572" i="4" l="1"/>
  <c r="O394" i="4"/>
  <c r="P394" i="4" s="1"/>
  <c r="R394" i="4"/>
  <c r="Q394" i="4" s="1"/>
  <c r="Q393" i="4"/>
  <c r="P573" i="3"/>
  <c r="B574" i="3"/>
  <c r="K574" i="3" s="1"/>
  <c r="F573" i="3"/>
  <c r="N374" i="3"/>
  <c r="Q374" i="3" s="1"/>
  <c r="L375" i="3" s="1"/>
  <c r="M375" i="3" s="1"/>
  <c r="O375" i="3" s="1"/>
  <c r="R421" i="4"/>
  <c r="O421" i="4"/>
  <c r="P421" i="4" s="1"/>
  <c r="S421" i="4" s="1"/>
  <c r="N422" i="4" s="1"/>
  <c r="E371" i="3"/>
  <c r="H371" i="3" s="1"/>
  <c r="C372" i="3" s="1"/>
  <c r="D372" i="3" s="1"/>
  <c r="G372" i="3" s="1"/>
  <c r="Q420" i="4"/>
  <c r="E357" i="4"/>
  <c r="H357" i="4" s="1"/>
  <c r="C358" i="4" s="1"/>
  <c r="B573" i="4"/>
  <c r="M572" i="4"/>
  <c r="I572" i="4"/>
  <c r="T571" i="4"/>
  <c r="S394" i="4" l="1"/>
  <c r="N395" i="4" s="1"/>
  <c r="P574" i="3"/>
  <c r="F574" i="3"/>
  <c r="B575" i="3"/>
  <c r="K575" i="3" s="1"/>
  <c r="F573" i="4"/>
  <c r="E372" i="3"/>
  <c r="H372" i="3" s="1"/>
  <c r="C373" i="3" s="1"/>
  <c r="D373" i="3" s="1"/>
  <c r="G373" i="3" s="1"/>
  <c r="O422" i="4"/>
  <c r="R422" i="4"/>
  <c r="Q422" i="4" s="1"/>
  <c r="P422" i="4"/>
  <c r="Q421" i="4"/>
  <c r="M573" i="4"/>
  <c r="I573" i="4"/>
  <c r="B574" i="4"/>
  <c r="D358" i="4"/>
  <c r="G358" i="4" s="1"/>
  <c r="T572" i="4"/>
  <c r="N375" i="3"/>
  <c r="Q375" i="3" s="1"/>
  <c r="L376" i="3" s="1"/>
  <c r="R395" i="4" l="1"/>
  <c r="O395" i="4"/>
  <c r="P395" i="4" s="1"/>
  <c r="S395" i="4" s="1"/>
  <c r="N396" i="4" s="1"/>
  <c r="P575" i="3"/>
  <c r="E373" i="3"/>
  <c r="H373" i="3" s="1"/>
  <c r="C374" i="3" s="1"/>
  <c r="B576" i="3"/>
  <c r="K576" i="3" s="1"/>
  <c r="F575" i="3"/>
  <c r="S422" i="4"/>
  <c r="N423" i="4" s="1"/>
  <c r="M376" i="3"/>
  <c r="O376" i="3" s="1"/>
  <c r="E358" i="4"/>
  <c r="H358" i="4" s="1"/>
  <c r="C359" i="4" s="1"/>
  <c r="D374" i="3"/>
  <c r="G374" i="3" s="1"/>
  <c r="M574" i="4"/>
  <c r="B575" i="4"/>
  <c r="I574" i="4"/>
  <c r="F574" i="4"/>
  <c r="T573" i="4"/>
  <c r="R396" i="4" l="1"/>
  <c r="O396" i="4"/>
  <c r="P396" i="4" s="1"/>
  <c r="S396" i="4" s="1"/>
  <c r="N397" i="4" s="1"/>
  <c r="Q395" i="4"/>
  <c r="P576" i="3"/>
  <c r="B577" i="3"/>
  <c r="K577" i="3" s="1"/>
  <c r="F576" i="3"/>
  <c r="F575" i="4"/>
  <c r="O423" i="4"/>
  <c r="P423" i="4"/>
  <c r="R423" i="4"/>
  <c r="Q423" i="4" s="1"/>
  <c r="T574" i="4"/>
  <c r="E374" i="3"/>
  <c r="H374" i="3" s="1"/>
  <c r="C375" i="3" s="1"/>
  <c r="B576" i="4"/>
  <c r="M575" i="4"/>
  <c r="I575" i="4"/>
  <c r="D359" i="4"/>
  <c r="G359" i="4" s="1"/>
  <c r="E359" i="4"/>
  <c r="H359" i="4" s="1"/>
  <c r="C360" i="4" s="1"/>
  <c r="N376" i="3"/>
  <c r="Q376" i="3" s="1"/>
  <c r="L377" i="3" s="1"/>
  <c r="R397" i="4" l="1"/>
  <c r="O397" i="4"/>
  <c r="P397" i="4" s="1"/>
  <c r="S397" i="4" s="1"/>
  <c r="N398" i="4" s="1"/>
  <c r="Q396" i="4"/>
  <c r="P577" i="3"/>
  <c r="F576" i="4"/>
  <c r="F577" i="3"/>
  <c r="B578" i="3"/>
  <c r="K578" i="3" s="1"/>
  <c r="S423" i="4"/>
  <c r="N424" i="4" s="1"/>
  <c r="M576" i="4"/>
  <c r="I576" i="4"/>
  <c r="B577" i="4"/>
  <c r="M377" i="3"/>
  <c r="O377" i="3" s="1"/>
  <c r="T575" i="4"/>
  <c r="D360" i="4"/>
  <c r="G360" i="4" s="1"/>
  <c r="E360" i="4"/>
  <c r="H360" i="4" s="1"/>
  <c r="C361" i="4" s="1"/>
  <c r="D375" i="3"/>
  <c r="G375" i="3" s="1"/>
  <c r="R398" i="4" l="1"/>
  <c r="O398" i="4"/>
  <c r="P398" i="4"/>
  <c r="S398" i="4" s="1"/>
  <c r="N399" i="4" s="1"/>
  <c r="N377" i="3"/>
  <c r="Q377" i="3" s="1"/>
  <c r="L378" i="3" s="1"/>
  <c r="Q397" i="4"/>
  <c r="P578" i="3"/>
  <c r="E375" i="3"/>
  <c r="H375" i="3" s="1"/>
  <c r="C376" i="3" s="1"/>
  <c r="F578" i="3"/>
  <c r="B579" i="3"/>
  <c r="K579" i="3" s="1"/>
  <c r="O424" i="4"/>
  <c r="P424" i="4" s="1"/>
  <c r="R424" i="4"/>
  <c r="Q424" i="4" s="1"/>
  <c r="M378" i="3"/>
  <c r="O378" i="3" s="1"/>
  <c r="D361" i="4"/>
  <c r="G361" i="4" s="1"/>
  <c r="M577" i="4"/>
  <c r="B578" i="4"/>
  <c r="I577" i="4"/>
  <c r="F577" i="4"/>
  <c r="T576" i="4"/>
  <c r="R399" i="4" l="1"/>
  <c r="O399" i="4"/>
  <c r="P399" i="4" s="1"/>
  <c r="S399" i="4" s="1"/>
  <c r="N400" i="4" s="1"/>
  <c r="Q398" i="4"/>
  <c r="D376" i="3"/>
  <c r="G376" i="3" s="1"/>
  <c r="P579" i="3"/>
  <c r="F579" i="3"/>
  <c r="B580" i="3"/>
  <c r="K580" i="3" s="1"/>
  <c r="E361" i="4"/>
  <c r="H361" i="4" s="1"/>
  <c r="C362" i="4" s="1"/>
  <c r="D362" i="4" s="1"/>
  <c r="G362" i="4" s="1"/>
  <c r="S424" i="4"/>
  <c r="N425" i="4" s="1"/>
  <c r="T577" i="4"/>
  <c r="N378" i="3"/>
  <c r="Q378" i="3" s="1"/>
  <c r="L379" i="3" s="1"/>
  <c r="B579" i="4"/>
  <c r="M578" i="4"/>
  <c r="I578" i="4"/>
  <c r="F578" i="4"/>
  <c r="R400" i="4" l="1"/>
  <c r="O400" i="4"/>
  <c r="P400" i="4" s="1"/>
  <c r="S400" i="4" s="1"/>
  <c r="N401" i="4" s="1"/>
  <c r="Q399" i="4"/>
  <c r="P580" i="3"/>
  <c r="E376" i="3"/>
  <c r="H376" i="3" s="1"/>
  <c r="C377" i="3" s="1"/>
  <c r="D377" i="3" s="1"/>
  <c r="G377" i="3" s="1"/>
  <c r="B581" i="3"/>
  <c r="K581" i="3" s="1"/>
  <c r="F580" i="3"/>
  <c r="O425" i="4"/>
  <c r="P425" i="4" s="1"/>
  <c r="R425" i="4"/>
  <c r="Q425" i="4" s="1"/>
  <c r="E362" i="4"/>
  <c r="H362" i="4" s="1"/>
  <c r="C363" i="4" s="1"/>
  <c r="M579" i="4"/>
  <c r="I579" i="4"/>
  <c r="B580" i="4"/>
  <c r="M379" i="3"/>
  <c r="O379" i="3" s="1"/>
  <c r="F579" i="4"/>
  <c r="T578" i="4"/>
  <c r="O401" i="4" l="1"/>
  <c r="P401" i="4" s="1"/>
  <c r="R401" i="4"/>
  <c r="Q401" i="4" s="1"/>
  <c r="Q400" i="4"/>
  <c r="E377" i="3"/>
  <c r="H377" i="3" s="1"/>
  <c r="C378" i="3" s="1"/>
  <c r="P581" i="3"/>
  <c r="N379" i="3"/>
  <c r="Q379" i="3" s="1"/>
  <c r="L380" i="3" s="1"/>
  <c r="M380" i="3" s="1"/>
  <c r="O380" i="3" s="1"/>
  <c r="B582" i="3"/>
  <c r="K582" i="3" s="1"/>
  <c r="F581" i="3"/>
  <c r="S425" i="4"/>
  <c r="N426" i="4" s="1"/>
  <c r="D378" i="3"/>
  <c r="G378" i="3" s="1"/>
  <c r="F580" i="4"/>
  <c r="M580" i="4"/>
  <c r="B581" i="4"/>
  <c r="I580" i="4"/>
  <c r="T579" i="4"/>
  <c r="D363" i="4"/>
  <c r="G363" i="4" s="1"/>
  <c r="S401" i="4" l="1"/>
  <c r="N402" i="4" s="1"/>
  <c r="N380" i="3"/>
  <c r="Q380" i="3" s="1"/>
  <c r="L381" i="3" s="1"/>
  <c r="P582" i="3"/>
  <c r="E378" i="3"/>
  <c r="H378" i="3" s="1"/>
  <c r="C379" i="3" s="1"/>
  <c r="F581" i="4"/>
  <c r="B583" i="3"/>
  <c r="K583" i="3" s="1"/>
  <c r="F582" i="3"/>
  <c r="O426" i="4"/>
  <c r="P426" i="4" s="1"/>
  <c r="R426" i="4"/>
  <c r="Q426" i="4" s="1"/>
  <c r="E363" i="4"/>
  <c r="H363" i="4" s="1"/>
  <c r="C364" i="4" s="1"/>
  <c r="M381" i="3"/>
  <c r="O381" i="3" s="1"/>
  <c r="B582" i="4"/>
  <c r="M581" i="4"/>
  <c r="I581" i="4"/>
  <c r="T580" i="4"/>
  <c r="D379" i="3"/>
  <c r="G379" i="3" s="1"/>
  <c r="O402" i="4" l="1"/>
  <c r="P402" i="4"/>
  <c r="R402" i="4"/>
  <c r="Q402" i="4" s="1"/>
  <c r="P583" i="3"/>
  <c r="F583" i="3"/>
  <c r="B584" i="3"/>
  <c r="K584" i="3" s="1"/>
  <c r="F582" i="4"/>
  <c r="S426" i="4"/>
  <c r="N427" i="4" s="1"/>
  <c r="E379" i="3"/>
  <c r="H379" i="3" s="1"/>
  <c r="C380" i="3" s="1"/>
  <c r="T581" i="4"/>
  <c r="M582" i="4"/>
  <c r="I582" i="4"/>
  <c r="B583" i="4"/>
  <c r="N381" i="3"/>
  <c r="Q381" i="3" s="1"/>
  <c r="L382" i="3" s="1"/>
  <c r="D364" i="4"/>
  <c r="G364" i="4" s="1"/>
  <c r="S402" i="4" l="1"/>
  <c r="N403" i="4" s="1"/>
  <c r="P584" i="3"/>
  <c r="F583" i="4"/>
  <c r="F584" i="3"/>
  <c r="B585" i="3"/>
  <c r="K585" i="3" s="1"/>
  <c r="R427" i="4"/>
  <c r="O427" i="4"/>
  <c r="P427" i="4" s="1"/>
  <c r="S427" i="4" s="1"/>
  <c r="N428" i="4" s="1"/>
  <c r="T582" i="4"/>
  <c r="E364" i="4"/>
  <c r="H364" i="4" s="1"/>
  <c r="C365" i="4" s="1"/>
  <c r="M382" i="3"/>
  <c r="O382" i="3" s="1"/>
  <c r="M583" i="4"/>
  <c r="B584" i="4"/>
  <c r="I583" i="4"/>
  <c r="D380" i="3"/>
  <c r="G380" i="3" s="1"/>
  <c r="R403" i="4" l="1"/>
  <c r="O403" i="4"/>
  <c r="P403" i="4" s="1"/>
  <c r="S403" i="4" s="1"/>
  <c r="N404" i="4" s="1"/>
  <c r="P585" i="3"/>
  <c r="F585" i="3"/>
  <c r="B586" i="3"/>
  <c r="K586" i="3" s="1"/>
  <c r="F584" i="4"/>
  <c r="O428" i="4"/>
  <c r="R428" i="4"/>
  <c r="Q428" i="4" s="1"/>
  <c r="P428" i="4"/>
  <c r="S428" i="4" s="1"/>
  <c r="N429" i="4" s="1"/>
  <c r="Q427" i="4"/>
  <c r="T583" i="4"/>
  <c r="N382" i="3"/>
  <c r="Q382" i="3" s="1"/>
  <c r="L383" i="3" s="1"/>
  <c r="E380" i="3"/>
  <c r="H380" i="3" s="1"/>
  <c r="C381" i="3" s="1"/>
  <c r="D365" i="4"/>
  <c r="G365" i="4" s="1"/>
  <c r="B585" i="4"/>
  <c r="M584" i="4"/>
  <c r="I584" i="4"/>
  <c r="O404" i="4" l="1"/>
  <c r="P404" i="4" s="1"/>
  <c r="R404" i="4"/>
  <c r="Q404" i="4" s="1"/>
  <c r="Q403" i="4"/>
  <c r="P586" i="3"/>
  <c r="B587" i="3"/>
  <c r="K587" i="3" s="1"/>
  <c r="F586" i="3"/>
  <c r="O429" i="4"/>
  <c r="R429" i="4"/>
  <c r="Q429" i="4" s="1"/>
  <c r="P429" i="4"/>
  <c r="S429" i="4" s="1"/>
  <c r="N430" i="4" s="1"/>
  <c r="E365" i="4"/>
  <c r="H365" i="4" s="1"/>
  <c r="C366" i="4" s="1"/>
  <c r="D366" i="4" s="1"/>
  <c r="G366" i="4" s="1"/>
  <c r="D381" i="3"/>
  <c r="G381" i="3" s="1"/>
  <c r="F585" i="4"/>
  <c r="M383" i="3"/>
  <c r="O383" i="3" s="1"/>
  <c r="T584" i="4"/>
  <c r="M585" i="4"/>
  <c r="I585" i="4"/>
  <c r="B586" i="4"/>
  <c r="S404" i="4" l="1"/>
  <c r="N405" i="4" s="1"/>
  <c r="P587" i="3"/>
  <c r="N383" i="3"/>
  <c r="Q383" i="3" s="1"/>
  <c r="L384" i="3" s="1"/>
  <c r="M384" i="3" s="1"/>
  <c r="O384" i="3" s="1"/>
  <c r="B588" i="3"/>
  <c r="K588" i="3" s="1"/>
  <c r="F587" i="3"/>
  <c r="R430" i="4"/>
  <c r="O430" i="4"/>
  <c r="P430" i="4" s="1"/>
  <c r="S430" i="4" s="1"/>
  <c r="N431" i="4" s="1"/>
  <c r="M586" i="4"/>
  <c r="B587" i="4"/>
  <c r="I586" i="4"/>
  <c r="F587" i="4" s="1"/>
  <c r="T585" i="4"/>
  <c r="F586" i="4"/>
  <c r="E381" i="3"/>
  <c r="H381" i="3" s="1"/>
  <c r="C382" i="3" s="1"/>
  <c r="E366" i="4"/>
  <c r="H366" i="4" s="1"/>
  <c r="C367" i="4" s="1"/>
  <c r="O405" i="4" l="1"/>
  <c r="R405" i="4"/>
  <c r="Q405" i="4" s="1"/>
  <c r="P405" i="4"/>
  <c r="S405" i="4" s="1"/>
  <c r="N406" i="4" s="1"/>
  <c r="P588" i="3"/>
  <c r="B589" i="3"/>
  <c r="K589" i="3" s="1"/>
  <c r="F588" i="3"/>
  <c r="R431" i="4"/>
  <c r="O431" i="4"/>
  <c r="P431" i="4"/>
  <c r="S431" i="4" s="1"/>
  <c r="N432" i="4" s="1"/>
  <c r="Q430" i="4"/>
  <c r="D367" i="4"/>
  <c r="G367" i="4" s="1"/>
  <c r="D382" i="3"/>
  <c r="G382" i="3" s="1"/>
  <c r="N384" i="3"/>
  <c r="Q384" i="3" s="1"/>
  <c r="L385" i="3" s="1"/>
  <c r="B588" i="4"/>
  <c r="M587" i="4"/>
  <c r="I587" i="4"/>
  <c r="T586" i="4"/>
  <c r="P589" i="3" l="1"/>
  <c r="F588" i="4"/>
  <c r="E367" i="4"/>
  <c r="H367" i="4" s="1"/>
  <c r="C368" i="4" s="1"/>
  <c r="B590" i="3"/>
  <c r="K590" i="3" s="1"/>
  <c r="F589" i="3"/>
  <c r="O432" i="4"/>
  <c r="P432" i="4" s="1"/>
  <c r="R432" i="4"/>
  <c r="Q432" i="4" s="1"/>
  <c r="Q431" i="4"/>
  <c r="T587" i="4"/>
  <c r="M385" i="3"/>
  <c r="O385" i="3" s="1"/>
  <c r="M588" i="4"/>
  <c r="I588" i="4"/>
  <c r="B589" i="4"/>
  <c r="E382" i="3"/>
  <c r="H382" i="3" s="1"/>
  <c r="C383" i="3" s="1"/>
  <c r="D368" i="4"/>
  <c r="G368" i="4" s="1"/>
  <c r="P590" i="3" l="1"/>
  <c r="E368" i="4"/>
  <c r="H368" i="4" s="1"/>
  <c r="C369" i="4" s="1"/>
  <c r="F590" i="3"/>
  <c r="B591" i="3"/>
  <c r="K591" i="3" s="1"/>
  <c r="F589" i="4"/>
  <c r="S432" i="4"/>
  <c r="N433" i="4" s="1"/>
  <c r="D369" i="4"/>
  <c r="G369" i="4" s="1"/>
  <c r="T588" i="4"/>
  <c r="D383" i="3"/>
  <c r="G383" i="3" s="1"/>
  <c r="N385" i="3"/>
  <c r="Q385" i="3" s="1"/>
  <c r="L386" i="3" s="1"/>
  <c r="M589" i="4"/>
  <c r="B590" i="4"/>
  <c r="I589" i="4"/>
  <c r="P591" i="3" l="1"/>
  <c r="B592" i="3"/>
  <c r="K592" i="3" s="1"/>
  <c r="F591" i="3"/>
  <c r="F590" i="4"/>
  <c r="R433" i="4"/>
  <c r="O433" i="4"/>
  <c r="P433" i="4" s="1"/>
  <c r="B591" i="4"/>
  <c r="M590" i="4"/>
  <c r="I590" i="4"/>
  <c r="M386" i="3"/>
  <c r="O386" i="3" s="1"/>
  <c r="E383" i="3"/>
  <c r="H383" i="3" s="1"/>
  <c r="C384" i="3" s="1"/>
  <c r="T589" i="4"/>
  <c r="E369" i="4"/>
  <c r="H369" i="4" s="1"/>
  <c r="C370" i="4" s="1"/>
  <c r="P592" i="3" l="1"/>
  <c r="S433" i="4"/>
  <c r="N434" i="4" s="1"/>
  <c r="F591" i="4"/>
  <c r="F592" i="3"/>
  <c r="B593" i="3"/>
  <c r="K593" i="3" s="1"/>
  <c r="R434" i="4"/>
  <c r="Q433" i="4"/>
  <c r="N386" i="3"/>
  <c r="Q386" i="3" s="1"/>
  <c r="L387" i="3" s="1"/>
  <c r="M387" i="3" s="1"/>
  <c r="O387" i="3" s="1"/>
  <c r="D384" i="3"/>
  <c r="G384" i="3" s="1"/>
  <c r="T590" i="4"/>
  <c r="D370" i="4"/>
  <c r="G370" i="4" s="1"/>
  <c r="M591" i="4"/>
  <c r="I591" i="4"/>
  <c r="B592" i="4"/>
  <c r="P593" i="3" l="1"/>
  <c r="P434" i="4"/>
  <c r="S434" i="4" s="1"/>
  <c r="N435" i="4" s="1"/>
  <c r="O434" i="4"/>
  <c r="Q434" i="4"/>
  <c r="B594" i="3"/>
  <c r="K594" i="3" s="1"/>
  <c r="F593" i="3"/>
  <c r="O435" i="4"/>
  <c r="P435" i="4" s="1"/>
  <c r="R435" i="4"/>
  <c r="Q435" i="4" s="1"/>
  <c r="E384" i="3"/>
  <c r="H384" i="3" s="1"/>
  <c r="C385" i="3" s="1"/>
  <c r="M592" i="4"/>
  <c r="B593" i="4"/>
  <c r="I592" i="4"/>
  <c r="T591" i="4"/>
  <c r="F592" i="4"/>
  <c r="E370" i="4"/>
  <c r="H370" i="4" s="1"/>
  <c r="C371" i="4" s="1"/>
  <c r="N387" i="3"/>
  <c r="Q387" i="3" s="1"/>
  <c r="L388" i="3" s="1"/>
  <c r="P594" i="3" l="1"/>
  <c r="F593" i="4"/>
  <c r="F594" i="3"/>
  <c r="B595" i="3"/>
  <c r="K595" i="3" s="1"/>
  <c r="S435" i="4"/>
  <c r="N436" i="4" s="1"/>
  <c r="M388" i="3"/>
  <c r="O388" i="3" s="1"/>
  <c r="D371" i="4"/>
  <c r="G371" i="4" s="1"/>
  <c r="T592" i="4"/>
  <c r="B594" i="4"/>
  <c r="M593" i="4"/>
  <c r="I593" i="4"/>
  <c r="D385" i="3"/>
  <c r="G385" i="3" s="1"/>
  <c r="P595" i="3" l="1"/>
  <c r="F595" i="3"/>
  <c r="B596" i="3"/>
  <c r="K596" i="3" s="1"/>
  <c r="R436" i="4"/>
  <c r="O436" i="4"/>
  <c r="P436" i="4" s="1"/>
  <c r="S436" i="4" s="1"/>
  <c r="N437" i="4" s="1"/>
  <c r="M594" i="4"/>
  <c r="I594" i="4"/>
  <c r="B595" i="4"/>
  <c r="F594" i="4"/>
  <c r="E385" i="3"/>
  <c r="H385" i="3" s="1"/>
  <c r="C386" i="3" s="1"/>
  <c r="E371" i="4"/>
  <c r="H371" i="4" s="1"/>
  <c r="C372" i="4" s="1"/>
  <c r="T593" i="4"/>
  <c r="N388" i="3"/>
  <c r="Q388" i="3" s="1"/>
  <c r="L389" i="3" s="1"/>
  <c r="P596" i="3" l="1"/>
  <c r="F596" i="3"/>
  <c r="B597" i="3"/>
  <c r="K597" i="3" s="1"/>
  <c r="O437" i="4"/>
  <c r="P437" i="4" s="1"/>
  <c r="R437" i="4"/>
  <c r="Q437" i="4" s="1"/>
  <c r="Q436" i="4"/>
  <c r="D386" i="3"/>
  <c r="G386" i="3" s="1"/>
  <c r="D372" i="4"/>
  <c r="G372" i="4" s="1"/>
  <c r="M595" i="4"/>
  <c r="B596" i="4"/>
  <c r="I595" i="4"/>
  <c r="F595" i="4"/>
  <c r="M389" i="3"/>
  <c r="O389" i="3" s="1"/>
  <c r="T594" i="4"/>
  <c r="P597" i="3" l="1"/>
  <c r="E386" i="3"/>
  <c r="H386" i="3" s="1"/>
  <c r="C387" i="3" s="1"/>
  <c r="D387" i="3" s="1"/>
  <c r="G387" i="3" s="1"/>
  <c r="B598" i="3"/>
  <c r="K598" i="3" s="1"/>
  <c r="F597" i="3"/>
  <c r="F596" i="4"/>
  <c r="S437" i="4"/>
  <c r="N438" i="4" s="1"/>
  <c r="B597" i="4"/>
  <c r="M596" i="4"/>
  <c r="I596" i="4"/>
  <c r="F597" i="4" s="1"/>
  <c r="E372" i="4"/>
  <c r="H372" i="4" s="1"/>
  <c r="C373" i="4" s="1"/>
  <c r="T595" i="4"/>
  <c r="N389" i="3"/>
  <c r="Q389" i="3" s="1"/>
  <c r="L390" i="3" s="1"/>
  <c r="P598" i="3" l="1"/>
  <c r="B599" i="3"/>
  <c r="K599" i="3" s="1"/>
  <c r="F598" i="3"/>
  <c r="O438" i="4"/>
  <c r="P438" i="4"/>
  <c r="R438" i="4"/>
  <c r="Q438" i="4" s="1"/>
  <c r="D373" i="4"/>
  <c r="G373" i="4" s="1"/>
  <c r="M390" i="3"/>
  <c r="O390" i="3" s="1"/>
  <c r="E387" i="3"/>
  <c r="H387" i="3" s="1"/>
  <c r="C388" i="3" s="1"/>
  <c r="T596" i="4"/>
  <c r="M597" i="4"/>
  <c r="I597" i="4"/>
  <c r="B598" i="4"/>
  <c r="P599" i="3" l="1"/>
  <c r="E373" i="4"/>
  <c r="H373" i="4" s="1"/>
  <c r="C374" i="4" s="1"/>
  <c r="B600" i="3"/>
  <c r="K600" i="3" s="1"/>
  <c r="F599" i="3"/>
  <c r="S438" i="4"/>
  <c r="N439" i="4" s="1"/>
  <c r="M598" i="4"/>
  <c r="B599" i="4"/>
  <c r="I598" i="4"/>
  <c r="N390" i="3"/>
  <c r="Q390" i="3" s="1"/>
  <c r="L391" i="3" s="1"/>
  <c r="D374" i="4"/>
  <c r="G374" i="4" s="1"/>
  <c r="D388" i="3"/>
  <c r="G388" i="3" s="1"/>
  <c r="F598" i="4"/>
  <c r="T597" i="4"/>
  <c r="P600" i="3" l="1"/>
  <c r="F600" i="3"/>
  <c r="B601" i="3"/>
  <c r="K601" i="3" s="1"/>
  <c r="F599" i="4"/>
  <c r="E374" i="4"/>
  <c r="H374" i="4" s="1"/>
  <c r="C375" i="4" s="1"/>
  <c r="E388" i="3"/>
  <c r="H388" i="3" s="1"/>
  <c r="C389" i="3" s="1"/>
  <c r="R439" i="4"/>
  <c r="O439" i="4"/>
  <c r="P439" i="4" s="1"/>
  <c r="S439" i="4" s="1"/>
  <c r="N440" i="4" s="1"/>
  <c r="D389" i="3"/>
  <c r="G389" i="3" s="1"/>
  <c r="M391" i="3"/>
  <c r="O391" i="3" s="1"/>
  <c r="B600" i="4"/>
  <c r="M599" i="4"/>
  <c r="I599" i="4"/>
  <c r="T598" i="4"/>
  <c r="P601" i="3" l="1"/>
  <c r="F600" i="4"/>
  <c r="B602" i="3"/>
  <c r="K602" i="3" s="1"/>
  <c r="F601" i="3"/>
  <c r="R440" i="4"/>
  <c r="O440" i="4"/>
  <c r="P440" i="4" s="1"/>
  <c r="S440" i="4" s="1"/>
  <c r="N441" i="4" s="1"/>
  <c r="Q439" i="4"/>
  <c r="T599" i="4"/>
  <c r="N391" i="3"/>
  <c r="Q391" i="3" s="1"/>
  <c r="L392" i="3" s="1"/>
  <c r="M600" i="4"/>
  <c r="I600" i="4"/>
  <c r="B601" i="4"/>
  <c r="D375" i="4"/>
  <c r="G375" i="4" s="1"/>
  <c r="E389" i="3"/>
  <c r="H389" i="3" s="1"/>
  <c r="C390" i="3" s="1"/>
  <c r="P602" i="3" l="1"/>
  <c r="F602" i="3"/>
  <c r="B603" i="3"/>
  <c r="K603" i="3" s="1"/>
  <c r="O441" i="4"/>
  <c r="P441" i="4" s="1"/>
  <c r="R441" i="4"/>
  <c r="Q441" i="4" s="1"/>
  <c r="F601" i="4"/>
  <c r="Q440" i="4"/>
  <c r="T600" i="4"/>
  <c r="M392" i="3"/>
  <c r="O392" i="3" s="1"/>
  <c r="D390" i="3"/>
  <c r="G390" i="3" s="1"/>
  <c r="E375" i="4"/>
  <c r="H375" i="4" s="1"/>
  <c r="C376" i="4" s="1"/>
  <c r="M601" i="4"/>
  <c r="B602" i="4"/>
  <c r="I601" i="4"/>
  <c r="P603" i="3" l="1"/>
  <c r="F602" i="4"/>
  <c r="B604" i="3"/>
  <c r="K604" i="3" s="1"/>
  <c r="F603" i="3"/>
  <c r="S441" i="4"/>
  <c r="N442" i="4" s="1"/>
  <c r="E390" i="3"/>
  <c r="H390" i="3" s="1"/>
  <c r="C391" i="3" s="1"/>
  <c r="D376" i="4"/>
  <c r="G376" i="4" s="1"/>
  <c r="N392" i="3"/>
  <c r="Q392" i="3" s="1"/>
  <c r="L393" i="3" s="1"/>
  <c r="B603" i="4"/>
  <c r="M602" i="4"/>
  <c r="I602" i="4"/>
  <c r="F603" i="4" s="1"/>
  <c r="T601" i="4"/>
  <c r="P604" i="3" l="1"/>
  <c r="F604" i="3"/>
  <c r="B605" i="3"/>
  <c r="K605" i="3" s="1"/>
  <c r="R442" i="4"/>
  <c r="O442" i="4"/>
  <c r="P442" i="4" s="1"/>
  <c r="S442" i="4" s="1"/>
  <c r="N443" i="4" s="1"/>
  <c r="T602" i="4"/>
  <c r="M603" i="4"/>
  <c r="I603" i="4"/>
  <c r="B604" i="4"/>
  <c r="E376" i="4"/>
  <c r="H376" i="4" s="1"/>
  <c r="C377" i="4" s="1"/>
  <c r="M393" i="3"/>
  <c r="O393" i="3" s="1"/>
  <c r="D391" i="3"/>
  <c r="G391" i="3" s="1"/>
  <c r="P605" i="3" l="1"/>
  <c r="F605" i="3"/>
  <c r="E391" i="3"/>
  <c r="H391" i="3" s="1"/>
  <c r="C392" i="3" s="1"/>
  <c r="D392" i="3" s="1"/>
  <c r="G392" i="3" s="1"/>
  <c r="R443" i="4"/>
  <c r="O443" i="4"/>
  <c r="P443" i="4"/>
  <c r="S443" i="4" s="1"/>
  <c r="N444" i="4" s="1"/>
  <c r="Q442" i="4"/>
  <c r="M604" i="4"/>
  <c r="B605" i="4"/>
  <c r="M605" i="4" s="1"/>
  <c r="I604" i="4"/>
  <c r="F604" i="4"/>
  <c r="N393" i="3"/>
  <c r="Q393" i="3" s="1"/>
  <c r="L394" i="3" s="1"/>
  <c r="T603" i="4"/>
  <c r="D377" i="4"/>
  <c r="G377" i="4" s="1"/>
  <c r="E377" i="4"/>
  <c r="H377" i="4" s="1"/>
  <c r="C378" i="4" s="1"/>
  <c r="N605" i="4" l="1"/>
  <c r="T605" i="4"/>
  <c r="R605" i="4" s="1"/>
  <c r="Q605" i="4" s="1"/>
  <c r="O605" i="4"/>
  <c r="P605" i="4" s="1"/>
  <c r="S605" i="4"/>
  <c r="E392" i="3"/>
  <c r="H392" i="3" s="1"/>
  <c r="C393" i="3" s="1"/>
  <c r="D393" i="3" s="1"/>
  <c r="G393" i="3" s="1"/>
  <c r="F605" i="4"/>
  <c r="O444" i="4"/>
  <c r="P444" i="4" s="1"/>
  <c r="S444" i="4" s="1"/>
  <c r="N445" i="4" s="1"/>
  <c r="R444" i="4"/>
  <c r="Q444" i="4" s="1"/>
  <c r="Q443" i="4"/>
  <c r="M394" i="3"/>
  <c r="O394" i="3" s="1"/>
  <c r="I605" i="4"/>
  <c r="T604" i="4"/>
  <c r="D378" i="4"/>
  <c r="G378" i="4" s="1"/>
  <c r="E393" i="3" l="1"/>
  <c r="H393" i="3" s="1"/>
  <c r="C394" i="3" s="1"/>
  <c r="R445" i="4"/>
  <c r="O445" i="4"/>
  <c r="P445" i="4" s="1"/>
  <c r="S445" i="4" s="1"/>
  <c r="N446" i="4" s="1"/>
  <c r="D394" i="3"/>
  <c r="G394" i="3" s="1"/>
  <c r="E378" i="4"/>
  <c r="H378" i="4" s="1"/>
  <c r="C379" i="4" s="1"/>
  <c r="N394" i="3"/>
  <c r="Q394" i="3" s="1"/>
  <c r="L395" i="3" s="1"/>
  <c r="E394" i="3" l="1"/>
  <c r="H394" i="3" s="1"/>
  <c r="C395" i="3" s="1"/>
  <c r="R446" i="4"/>
  <c r="O446" i="4"/>
  <c r="P446" i="4" s="1"/>
  <c r="S446" i="4" s="1"/>
  <c r="N447" i="4" s="1"/>
  <c r="Q445" i="4"/>
  <c r="M395" i="3"/>
  <c r="O395" i="3" s="1"/>
  <c r="D379" i="4"/>
  <c r="E379" i="4" s="1"/>
  <c r="D395" i="3"/>
  <c r="G395" i="3" s="1"/>
  <c r="N395" i="3" l="1"/>
  <c r="Q395" i="3" s="1"/>
  <c r="L396" i="3" s="1"/>
  <c r="R447" i="4"/>
  <c r="O447" i="4"/>
  <c r="P447" i="4"/>
  <c r="S447" i="4" s="1"/>
  <c r="N448" i="4" s="1"/>
  <c r="Q446" i="4"/>
  <c r="E395" i="3"/>
  <c r="H395" i="3" s="1"/>
  <c r="C396" i="3" s="1"/>
  <c r="G379" i="4"/>
  <c r="M396" i="3"/>
  <c r="O396" i="3" s="1"/>
  <c r="O448" i="4" l="1"/>
  <c r="P448" i="4" s="1"/>
  <c r="R448" i="4"/>
  <c r="Q448" i="4" s="1"/>
  <c r="Q447" i="4"/>
  <c r="N396" i="3"/>
  <c r="Q396" i="3" s="1"/>
  <c r="L397" i="3" s="1"/>
  <c r="D396" i="3"/>
  <c r="G396" i="3" s="1"/>
  <c r="H379" i="4"/>
  <c r="C380" i="4" s="1"/>
  <c r="E396" i="3" l="1"/>
  <c r="H396" i="3" s="1"/>
  <c r="C397" i="3" s="1"/>
  <c r="S448" i="4"/>
  <c r="N449" i="4" s="1"/>
  <c r="D380" i="4"/>
  <c r="E380" i="4"/>
  <c r="D397" i="3"/>
  <c r="G397" i="3" s="1"/>
  <c r="M397" i="3"/>
  <c r="O397" i="3" s="1"/>
  <c r="E397" i="3" l="1"/>
  <c r="H397" i="3" s="1"/>
  <c r="C398" i="3" s="1"/>
  <c r="O449" i="4"/>
  <c r="P449" i="4"/>
  <c r="R449" i="4"/>
  <c r="Q449" i="4" s="1"/>
  <c r="D398" i="3"/>
  <c r="G398" i="3" s="1"/>
  <c r="E398" i="3"/>
  <c r="H398" i="3" s="1"/>
  <c r="C399" i="3" s="1"/>
  <c r="N397" i="3"/>
  <c r="Q397" i="3" s="1"/>
  <c r="L398" i="3" s="1"/>
  <c r="G380" i="4"/>
  <c r="S449" i="4" l="1"/>
  <c r="N450" i="4" s="1"/>
  <c r="H380" i="4"/>
  <c r="C381" i="4" s="1"/>
  <c r="M398" i="3"/>
  <c r="O398" i="3" s="1"/>
  <c r="D399" i="3"/>
  <c r="G399" i="3" s="1"/>
  <c r="E399" i="3"/>
  <c r="H399" i="3" s="1"/>
  <c r="C400" i="3" s="1"/>
  <c r="R450" i="4" l="1"/>
  <c r="O450" i="4"/>
  <c r="P450" i="4" s="1"/>
  <c r="S450" i="4" s="1"/>
  <c r="N451" i="4" s="1"/>
  <c r="N398" i="3"/>
  <c r="Q398" i="3" s="1"/>
  <c r="L399" i="3" s="1"/>
  <c r="D400" i="3"/>
  <c r="G400" i="3" s="1"/>
  <c r="D381" i="4"/>
  <c r="E381" i="4"/>
  <c r="O451" i="4" l="1"/>
  <c r="P451" i="4" s="1"/>
  <c r="R451" i="4"/>
  <c r="Q451" i="4" s="1"/>
  <c r="Q450" i="4"/>
  <c r="G381" i="4"/>
  <c r="H381" i="4" s="1"/>
  <c r="C382" i="4" s="1"/>
  <c r="E400" i="3"/>
  <c r="H400" i="3" s="1"/>
  <c r="C401" i="3" s="1"/>
  <c r="M399" i="3"/>
  <c r="O399" i="3" s="1"/>
  <c r="S451" i="4" l="1"/>
  <c r="N452" i="4" s="1"/>
  <c r="D382" i="4"/>
  <c r="G382" i="4" s="1"/>
  <c r="E382" i="4"/>
  <c r="H382" i="4" s="1"/>
  <c r="C383" i="4" s="1"/>
  <c r="N399" i="3"/>
  <c r="Q399" i="3" s="1"/>
  <c r="L400" i="3" s="1"/>
  <c r="D401" i="3"/>
  <c r="G401" i="3" s="1"/>
  <c r="E401" i="3"/>
  <c r="H401" i="3" s="1"/>
  <c r="C402" i="3" s="1"/>
  <c r="R452" i="4" l="1"/>
  <c r="O452" i="4"/>
  <c r="P452" i="4" s="1"/>
  <c r="S452" i="4" s="1"/>
  <c r="N453" i="4" s="1"/>
  <c r="D402" i="3"/>
  <c r="G402" i="3" s="1"/>
  <c r="M400" i="3"/>
  <c r="O400" i="3" s="1"/>
  <c r="D383" i="4"/>
  <c r="G383" i="4" s="1"/>
  <c r="E383" i="4"/>
  <c r="H383" i="4" s="1"/>
  <c r="C384" i="4" s="1"/>
  <c r="N400" i="3" l="1"/>
  <c r="Q400" i="3" s="1"/>
  <c r="L401" i="3" s="1"/>
  <c r="R453" i="4"/>
  <c r="O453" i="4"/>
  <c r="P453" i="4" s="1"/>
  <c r="S453" i="4" s="1"/>
  <c r="N454" i="4" s="1"/>
  <c r="Q452" i="4"/>
  <c r="D384" i="4"/>
  <c r="G384" i="4" s="1"/>
  <c r="M401" i="3"/>
  <c r="O401" i="3" s="1"/>
  <c r="E402" i="3"/>
  <c r="H402" i="3" s="1"/>
  <c r="C403" i="3" s="1"/>
  <c r="N401" i="3" l="1"/>
  <c r="Q401" i="3" s="1"/>
  <c r="L402" i="3" s="1"/>
  <c r="R454" i="4"/>
  <c r="O454" i="4"/>
  <c r="P454" i="4" s="1"/>
  <c r="Q453" i="4"/>
  <c r="D403" i="3"/>
  <c r="G403" i="3" s="1"/>
  <c r="M402" i="3"/>
  <c r="O402" i="3" s="1"/>
  <c r="E384" i="4"/>
  <c r="H384" i="4" s="1"/>
  <c r="C385" i="4" s="1"/>
  <c r="Q454" i="4" l="1"/>
  <c r="E403" i="3"/>
  <c r="H403" i="3" s="1"/>
  <c r="C404" i="3" s="1"/>
  <c r="D404" i="3" s="1"/>
  <c r="S454" i="4"/>
  <c r="N455" i="4" s="1"/>
  <c r="D385" i="4"/>
  <c r="G385" i="4" s="1"/>
  <c r="N402" i="3"/>
  <c r="Q402" i="3" s="1"/>
  <c r="L403" i="3" s="1"/>
  <c r="G404" i="3" l="1"/>
  <c r="E404" i="3"/>
  <c r="H404" i="3" s="1"/>
  <c r="C405" i="3" s="1"/>
  <c r="O455" i="4"/>
  <c r="P455" i="4" s="1"/>
  <c r="R455" i="4"/>
  <c r="Q455" i="4" s="1"/>
  <c r="D405" i="3"/>
  <c r="G405" i="3" s="1"/>
  <c r="M403" i="3"/>
  <c r="O403" i="3" s="1"/>
  <c r="E385" i="4"/>
  <c r="H385" i="4" s="1"/>
  <c r="C386" i="4" s="1"/>
  <c r="S455" i="4" l="1"/>
  <c r="N456" i="4" s="1"/>
  <c r="D386" i="4"/>
  <c r="G386" i="4" s="1"/>
  <c r="N403" i="3"/>
  <c r="Q403" i="3" s="1"/>
  <c r="L404" i="3" s="1"/>
  <c r="E405" i="3"/>
  <c r="H405" i="3" s="1"/>
  <c r="C406" i="3" s="1"/>
  <c r="R456" i="4" l="1"/>
  <c r="O456" i="4"/>
  <c r="P456" i="4" s="1"/>
  <c r="S456" i="4" s="1"/>
  <c r="N457" i="4" s="1"/>
  <c r="D406" i="3"/>
  <c r="G406" i="3" s="1"/>
  <c r="M404" i="3"/>
  <c r="O404" i="3" s="1"/>
  <c r="E386" i="4"/>
  <c r="H386" i="4" s="1"/>
  <c r="C387" i="4" s="1"/>
  <c r="R457" i="4" l="1"/>
  <c r="O457" i="4"/>
  <c r="P457" i="4" s="1"/>
  <c r="S457" i="4" s="1"/>
  <c r="N458" i="4" s="1"/>
  <c r="N404" i="3"/>
  <c r="Q404" i="3" s="1"/>
  <c r="L405" i="3" s="1"/>
  <c r="M405" i="3" s="1"/>
  <c r="O405" i="3" s="1"/>
  <c r="Q456" i="4"/>
  <c r="D387" i="4"/>
  <c r="G387" i="4" s="1"/>
  <c r="E387" i="4"/>
  <c r="H387" i="4" s="1"/>
  <c r="C388" i="4" s="1"/>
  <c r="E406" i="3"/>
  <c r="H406" i="3" s="1"/>
  <c r="C407" i="3" s="1"/>
  <c r="O458" i="4" l="1"/>
  <c r="P458" i="4"/>
  <c r="R458" i="4"/>
  <c r="Q458" i="4" s="1"/>
  <c r="Q457" i="4"/>
  <c r="D407" i="3"/>
  <c r="G407" i="3" s="1"/>
  <c r="N405" i="3"/>
  <c r="Q405" i="3" s="1"/>
  <c r="L406" i="3" s="1"/>
  <c r="D388" i="4"/>
  <c r="G388" i="4" s="1"/>
  <c r="S458" i="4" l="1"/>
  <c r="N459" i="4" s="1"/>
  <c r="E388" i="4"/>
  <c r="H388" i="4" s="1"/>
  <c r="C389" i="4" s="1"/>
  <c r="M406" i="3"/>
  <c r="O406" i="3" s="1"/>
  <c r="E407" i="3"/>
  <c r="H407" i="3" s="1"/>
  <c r="C408" i="3" s="1"/>
  <c r="O459" i="4" l="1"/>
  <c r="P459" i="4" s="1"/>
  <c r="R459" i="4"/>
  <c r="Q459" i="4" s="1"/>
  <c r="D408" i="3"/>
  <c r="G408" i="3" s="1"/>
  <c r="N406" i="3"/>
  <c r="Q406" i="3" s="1"/>
  <c r="L407" i="3" s="1"/>
  <c r="D389" i="4"/>
  <c r="G389" i="4" s="1"/>
  <c r="S459" i="4" l="1"/>
  <c r="N460" i="4" s="1"/>
  <c r="O460" i="4"/>
  <c r="P460" i="4" s="1"/>
  <c r="R460" i="4"/>
  <c r="Q460" i="4" s="1"/>
  <c r="E389" i="4"/>
  <c r="H389" i="4" s="1"/>
  <c r="C390" i="4" s="1"/>
  <c r="M407" i="3"/>
  <c r="O407" i="3" s="1"/>
  <c r="N407" i="3"/>
  <c r="Q407" i="3" s="1"/>
  <c r="L408" i="3" s="1"/>
  <c r="E408" i="3"/>
  <c r="H408" i="3" s="1"/>
  <c r="C409" i="3" s="1"/>
  <c r="S460" i="4" l="1"/>
  <c r="N461" i="4" s="1"/>
  <c r="R461" i="4"/>
  <c r="O461" i="4"/>
  <c r="P461" i="4" s="1"/>
  <c r="S461" i="4" s="1"/>
  <c r="N462" i="4" s="1"/>
  <c r="D409" i="3"/>
  <c r="G409" i="3" s="1"/>
  <c r="M408" i="3"/>
  <c r="O408" i="3" s="1"/>
  <c r="D390" i="4"/>
  <c r="G390" i="4" s="1"/>
  <c r="N408" i="3" l="1"/>
  <c r="Q408" i="3" s="1"/>
  <c r="L409" i="3" s="1"/>
  <c r="M409" i="3" s="1"/>
  <c r="E409" i="3"/>
  <c r="H409" i="3" s="1"/>
  <c r="C410" i="3" s="1"/>
  <c r="R462" i="4"/>
  <c r="O462" i="4"/>
  <c r="P462" i="4" s="1"/>
  <c r="S462" i="4" s="1"/>
  <c r="N463" i="4" s="1"/>
  <c r="Q461" i="4"/>
  <c r="E390" i="4"/>
  <c r="H390" i="4" s="1"/>
  <c r="C391" i="4" s="1"/>
  <c r="D410" i="3"/>
  <c r="G410" i="3" s="1"/>
  <c r="O409" i="3" l="1"/>
  <c r="N409" i="3"/>
  <c r="Q409" i="3" s="1"/>
  <c r="L410" i="3" s="1"/>
  <c r="R463" i="4"/>
  <c r="O463" i="4"/>
  <c r="P463" i="4" s="1"/>
  <c r="S463" i="4" s="1"/>
  <c r="N464" i="4" s="1"/>
  <c r="Q462" i="4"/>
  <c r="E410" i="3"/>
  <c r="H410" i="3" s="1"/>
  <c r="C411" i="3" s="1"/>
  <c r="M410" i="3"/>
  <c r="O410" i="3" s="1"/>
  <c r="D391" i="4"/>
  <c r="G391" i="4" s="1"/>
  <c r="E391" i="4" l="1"/>
  <c r="H391" i="4" s="1"/>
  <c r="C392" i="4" s="1"/>
  <c r="R464" i="4"/>
  <c r="O464" i="4"/>
  <c r="P464" i="4" s="1"/>
  <c r="S464" i="4" s="1"/>
  <c r="N465" i="4" s="1"/>
  <c r="Q463" i="4"/>
  <c r="D392" i="4"/>
  <c r="G392" i="4" s="1"/>
  <c r="E392" i="4"/>
  <c r="H392" i="4" s="1"/>
  <c r="C393" i="4" s="1"/>
  <c r="N410" i="3"/>
  <c r="Q410" i="3" s="1"/>
  <c r="L411" i="3" s="1"/>
  <c r="D411" i="3"/>
  <c r="G411" i="3" s="1"/>
  <c r="R465" i="4" l="1"/>
  <c r="O465" i="4"/>
  <c r="P465" i="4" s="1"/>
  <c r="S465" i="4" s="1"/>
  <c r="N466" i="4" s="1"/>
  <c r="Q464" i="4"/>
  <c r="E411" i="3"/>
  <c r="H411" i="3" s="1"/>
  <c r="C412" i="3" s="1"/>
  <c r="M411" i="3"/>
  <c r="O411" i="3" s="1"/>
  <c r="D393" i="4"/>
  <c r="G393" i="4" s="1"/>
  <c r="R466" i="4" l="1"/>
  <c r="O466" i="4"/>
  <c r="P466" i="4"/>
  <c r="S466" i="4" s="1"/>
  <c r="N467" i="4" s="1"/>
  <c r="N411" i="3"/>
  <c r="Q411" i="3" s="1"/>
  <c r="L412" i="3" s="1"/>
  <c r="M412" i="3" s="1"/>
  <c r="O412" i="3" s="1"/>
  <c r="Q465" i="4"/>
  <c r="E393" i="4"/>
  <c r="H393" i="4" s="1"/>
  <c r="C394" i="4" s="1"/>
  <c r="D412" i="3"/>
  <c r="G412" i="3" s="1"/>
  <c r="N412" i="3" l="1"/>
  <c r="Q412" i="3" s="1"/>
  <c r="L413" i="3" s="1"/>
  <c r="M413" i="3" s="1"/>
  <c r="O413" i="3" s="1"/>
  <c r="E412" i="3"/>
  <c r="H412" i="3" s="1"/>
  <c r="C413" i="3" s="1"/>
  <c r="R467" i="4"/>
  <c r="O467" i="4"/>
  <c r="P467" i="4"/>
  <c r="S467" i="4" s="1"/>
  <c r="N468" i="4" s="1"/>
  <c r="Q466" i="4"/>
  <c r="D413" i="3"/>
  <c r="G413" i="3" s="1"/>
  <c r="D394" i="4"/>
  <c r="G394" i="4" s="1"/>
  <c r="E413" i="3" l="1"/>
  <c r="H413" i="3" s="1"/>
  <c r="C414" i="3" s="1"/>
  <c r="R468" i="4"/>
  <c r="O468" i="4"/>
  <c r="P468" i="4"/>
  <c r="S468" i="4" s="1"/>
  <c r="N469" i="4" s="1"/>
  <c r="Q467" i="4"/>
  <c r="E394" i="4"/>
  <c r="H394" i="4" s="1"/>
  <c r="C395" i="4" s="1"/>
  <c r="N413" i="3"/>
  <c r="Q413" i="3" s="1"/>
  <c r="L414" i="3" s="1"/>
  <c r="D414" i="3"/>
  <c r="G414" i="3" s="1"/>
  <c r="O469" i="4" l="1"/>
  <c r="P469" i="4" s="1"/>
  <c r="R469" i="4"/>
  <c r="Q469" i="4" s="1"/>
  <c r="Q468" i="4"/>
  <c r="E414" i="3"/>
  <c r="H414" i="3" s="1"/>
  <c r="C415" i="3" s="1"/>
  <c r="M414" i="3"/>
  <c r="O414" i="3" s="1"/>
  <c r="D395" i="4"/>
  <c r="G395" i="4" s="1"/>
  <c r="S469" i="4" l="1"/>
  <c r="N470" i="4" s="1"/>
  <c r="O470" i="4"/>
  <c r="P470" i="4" s="1"/>
  <c r="R470" i="4"/>
  <c r="Q470" i="4" s="1"/>
  <c r="E395" i="4"/>
  <c r="H395" i="4" s="1"/>
  <c r="C396" i="4" s="1"/>
  <c r="D396" i="4"/>
  <c r="G396" i="4" s="1"/>
  <c r="E396" i="4"/>
  <c r="H396" i="4" s="1"/>
  <c r="C397" i="4" s="1"/>
  <c r="N414" i="3"/>
  <c r="Q414" i="3" s="1"/>
  <c r="L415" i="3" s="1"/>
  <c r="D415" i="3"/>
  <c r="G415" i="3" s="1"/>
  <c r="E415" i="3" l="1"/>
  <c r="H415" i="3" s="1"/>
  <c r="C416" i="3" s="1"/>
  <c r="S470" i="4"/>
  <c r="N471" i="4" s="1"/>
  <c r="R471" i="4"/>
  <c r="O471" i="4"/>
  <c r="P471" i="4" s="1"/>
  <c r="S471" i="4" s="1"/>
  <c r="N472" i="4" s="1"/>
  <c r="D416" i="3"/>
  <c r="G416" i="3" s="1"/>
  <c r="M415" i="3"/>
  <c r="O415" i="3" s="1"/>
  <c r="D397" i="4"/>
  <c r="G397" i="4" s="1"/>
  <c r="E416" i="3" l="1"/>
  <c r="H416" i="3" s="1"/>
  <c r="C417" i="3" s="1"/>
  <c r="R472" i="4"/>
  <c r="O472" i="4"/>
  <c r="P472" i="4" s="1"/>
  <c r="S472" i="4" s="1"/>
  <c r="N473" i="4" s="1"/>
  <c r="Q471" i="4"/>
  <c r="E397" i="4"/>
  <c r="H397" i="4" s="1"/>
  <c r="C398" i="4" s="1"/>
  <c r="N415" i="3"/>
  <c r="Q415" i="3" s="1"/>
  <c r="L416" i="3" s="1"/>
  <c r="D417" i="3"/>
  <c r="G417" i="3" s="1"/>
  <c r="R473" i="4" l="1"/>
  <c r="O473" i="4"/>
  <c r="P473" i="4" s="1"/>
  <c r="S473" i="4" s="1"/>
  <c r="N474" i="4" s="1"/>
  <c r="Q472" i="4"/>
  <c r="E417" i="3"/>
  <c r="H417" i="3" s="1"/>
  <c r="C418" i="3" s="1"/>
  <c r="M416" i="3"/>
  <c r="O416" i="3" s="1"/>
  <c r="N416" i="3"/>
  <c r="Q416" i="3" s="1"/>
  <c r="L417" i="3" s="1"/>
  <c r="D398" i="4"/>
  <c r="G398" i="4" s="1"/>
  <c r="R474" i="4" l="1"/>
  <c r="O474" i="4"/>
  <c r="P474" i="4" s="1"/>
  <c r="S474" i="4" s="1"/>
  <c r="N475" i="4" s="1"/>
  <c r="E398" i="4"/>
  <c r="H398" i="4" s="1"/>
  <c r="C399" i="4" s="1"/>
  <c r="Q473" i="4"/>
  <c r="D399" i="4"/>
  <c r="G399" i="4" s="1"/>
  <c r="M417" i="3"/>
  <c r="O417" i="3" s="1"/>
  <c r="N417" i="3"/>
  <c r="Q417" i="3" s="1"/>
  <c r="L418" i="3" s="1"/>
  <c r="D418" i="3"/>
  <c r="G418" i="3" s="1"/>
  <c r="E418" i="3"/>
  <c r="H418" i="3" s="1"/>
  <c r="C419" i="3" s="1"/>
  <c r="O475" i="4" l="1"/>
  <c r="R475" i="4"/>
  <c r="Q475" i="4" s="1"/>
  <c r="P475" i="4"/>
  <c r="S475" i="4" s="1"/>
  <c r="N476" i="4" s="1"/>
  <c r="Q474" i="4"/>
  <c r="D419" i="3"/>
  <c r="G419" i="3" s="1"/>
  <c r="M418" i="3"/>
  <c r="O418" i="3" s="1"/>
  <c r="E399" i="4"/>
  <c r="H399" i="4" s="1"/>
  <c r="C400" i="4" s="1"/>
  <c r="E419" i="3" l="1"/>
  <c r="H419" i="3" s="1"/>
  <c r="C420" i="3" s="1"/>
  <c r="O476" i="4"/>
  <c r="R476" i="4"/>
  <c r="Q476" i="4" s="1"/>
  <c r="P476" i="4"/>
  <c r="S476" i="4" s="1"/>
  <c r="N477" i="4" s="1"/>
  <c r="D400" i="4"/>
  <c r="G400" i="4" s="1"/>
  <c r="E400" i="4"/>
  <c r="H400" i="4" s="1"/>
  <c r="C401" i="4" s="1"/>
  <c r="N418" i="3"/>
  <c r="Q418" i="3" s="1"/>
  <c r="L419" i="3" s="1"/>
  <c r="D420" i="3"/>
  <c r="G420" i="3" s="1"/>
  <c r="R477" i="4" l="1"/>
  <c r="O477" i="4"/>
  <c r="P477" i="4" s="1"/>
  <c r="S477" i="4" s="1"/>
  <c r="N478" i="4" s="1"/>
  <c r="E420" i="3"/>
  <c r="H420" i="3" s="1"/>
  <c r="C421" i="3" s="1"/>
  <c r="M419" i="3"/>
  <c r="O419" i="3" s="1"/>
  <c r="D401" i="4"/>
  <c r="G401" i="4" s="1"/>
  <c r="R478" i="4" l="1"/>
  <c r="O478" i="4"/>
  <c r="P478" i="4" s="1"/>
  <c r="S478" i="4" s="1"/>
  <c r="N479" i="4" s="1"/>
  <c r="Q477" i="4"/>
  <c r="E401" i="4"/>
  <c r="H401" i="4" s="1"/>
  <c r="C402" i="4" s="1"/>
  <c r="N419" i="3"/>
  <c r="Q419" i="3" s="1"/>
  <c r="L420" i="3" s="1"/>
  <c r="D421" i="3"/>
  <c r="G421" i="3" s="1"/>
  <c r="E421" i="3"/>
  <c r="H421" i="3" s="1"/>
  <c r="C422" i="3" s="1"/>
  <c r="O479" i="4" l="1"/>
  <c r="P479" i="4" s="1"/>
  <c r="R479" i="4"/>
  <c r="Q479" i="4" s="1"/>
  <c r="Q478" i="4"/>
  <c r="D422" i="3"/>
  <c r="G422" i="3" s="1"/>
  <c r="M420" i="3"/>
  <c r="O420" i="3" s="1"/>
  <c r="N420" i="3"/>
  <c r="Q420" i="3" s="1"/>
  <c r="L421" i="3" s="1"/>
  <c r="D402" i="4"/>
  <c r="G402" i="4" s="1"/>
  <c r="S479" i="4" l="1"/>
  <c r="N480" i="4" s="1"/>
  <c r="R480" i="4"/>
  <c r="O480" i="4"/>
  <c r="P480" i="4"/>
  <c r="S480" i="4" s="1"/>
  <c r="N481" i="4" s="1"/>
  <c r="E402" i="4"/>
  <c r="H402" i="4" s="1"/>
  <c r="C403" i="4" s="1"/>
  <c r="M421" i="3"/>
  <c r="O421" i="3" s="1"/>
  <c r="N421" i="3"/>
  <c r="Q421" i="3" s="1"/>
  <c r="L422" i="3" s="1"/>
  <c r="E422" i="3"/>
  <c r="H422" i="3" s="1"/>
  <c r="C423" i="3" s="1"/>
  <c r="R481" i="4" l="1"/>
  <c r="O481" i="4"/>
  <c r="P481" i="4" s="1"/>
  <c r="S481" i="4" s="1"/>
  <c r="N482" i="4" s="1"/>
  <c r="Q480" i="4"/>
  <c r="D423" i="3"/>
  <c r="G423" i="3" s="1"/>
  <c r="M422" i="3"/>
  <c r="O422" i="3" s="1"/>
  <c r="D403" i="4"/>
  <c r="G403" i="4" s="1"/>
  <c r="R482" i="4" l="1"/>
  <c r="O482" i="4"/>
  <c r="P482" i="4" s="1"/>
  <c r="S482" i="4" s="1"/>
  <c r="N483" i="4" s="1"/>
  <c r="Q481" i="4"/>
  <c r="E403" i="4"/>
  <c r="H403" i="4" s="1"/>
  <c r="C404" i="4" s="1"/>
  <c r="N422" i="3"/>
  <c r="Q422" i="3" s="1"/>
  <c r="L423" i="3" s="1"/>
  <c r="E423" i="3"/>
  <c r="H423" i="3" s="1"/>
  <c r="C424" i="3" s="1"/>
  <c r="R483" i="4" l="1"/>
  <c r="O483" i="4"/>
  <c r="P483" i="4" s="1"/>
  <c r="S483" i="4" s="1"/>
  <c r="N484" i="4" s="1"/>
  <c r="Q482" i="4"/>
  <c r="D424" i="3"/>
  <c r="G424" i="3" s="1"/>
  <c r="M423" i="3"/>
  <c r="O423" i="3" s="1"/>
  <c r="D404" i="4"/>
  <c r="G404" i="4" s="1"/>
  <c r="O484" i="4" l="1"/>
  <c r="R484" i="4"/>
  <c r="Q484" i="4" s="1"/>
  <c r="P484" i="4"/>
  <c r="S484" i="4" s="1"/>
  <c r="N485" i="4" s="1"/>
  <c r="Q483" i="4"/>
  <c r="E404" i="4"/>
  <c r="H404" i="4" s="1"/>
  <c r="C405" i="4" s="1"/>
  <c r="N423" i="3"/>
  <c r="Q423" i="3" s="1"/>
  <c r="L424" i="3" s="1"/>
  <c r="E424" i="3"/>
  <c r="H424" i="3" s="1"/>
  <c r="C425" i="3" s="1"/>
  <c r="R485" i="4" l="1"/>
  <c r="O485" i="4"/>
  <c r="P485" i="4"/>
  <c r="S485" i="4" s="1"/>
  <c r="N486" i="4" s="1"/>
  <c r="D425" i="3"/>
  <c r="G425" i="3" s="1"/>
  <c r="M424" i="3"/>
  <c r="O424" i="3" s="1"/>
  <c r="N424" i="3"/>
  <c r="Q424" i="3" s="1"/>
  <c r="L425" i="3" s="1"/>
  <c r="D405" i="4"/>
  <c r="G405" i="4" s="1"/>
  <c r="E425" i="3" l="1"/>
  <c r="H425" i="3" s="1"/>
  <c r="C426" i="3" s="1"/>
  <c r="O486" i="4"/>
  <c r="R486" i="4"/>
  <c r="Q486" i="4" s="1"/>
  <c r="P486" i="4"/>
  <c r="S486" i="4" s="1"/>
  <c r="N487" i="4" s="1"/>
  <c r="Q485" i="4"/>
  <c r="E405" i="4"/>
  <c r="H405" i="4" s="1"/>
  <c r="C406" i="4" s="1"/>
  <c r="M425" i="3"/>
  <c r="O425" i="3" s="1"/>
  <c r="D426" i="3"/>
  <c r="G426" i="3" s="1"/>
  <c r="N425" i="3" l="1"/>
  <c r="Q425" i="3" s="1"/>
  <c r="L426" i="3" s="1"/>
  <c r="E426" i="3"/>
  <c r="H426" i="3" s="1"/>
  <c r="C427" i="3" s="1"/>
  <c r="D427" i="3" s="1"/>
  <c r="G427" i="3" s="1"/>
  <c r="O487" i="4"/>
  <c r="P487" i="4"/>
  <c r="R487" i="4"/>
  <c r="Q487" i="4" s="1"/>
  <c r="M426" i="3"/>
  <c r="O426" i="3" s="1"/>
  <c r="D406" i="4"/>
  <c r="G406" i="4" s="1"/>
  <c r="E406" i="4"/>
  <c r="H406" i="4" s="1"/>
  <c r="C407" i="4" s="1"/>
  <c r="E427" i="3" l="1"/>
  <c r="H427" i="3" s="1"/>
  <c r="C428" i="3" s="1"/>
  <c r="S487" i="4"/>
  <c r="N488" i="4" s="1"/>
  <c r="D407" i="4"/>
  <c r="G407" i="4" s="1"/>
  <c r="N426" i="3"/>
  <c r="Q426" i="3" s="1"/>
  <c r="L427" i="3" s="1"/>
  <c r="D428" i="3"/>
  <c r="G428" i="3" s="1"/>
  <c r="R488" i="4" l="1"/>
  <c r="O488" i="4"/>
  <c r="P488" i="4" s="1"/>
  <c r="S488" i="4" s="1"/>
  <c r="N489" i="4" s="1"/>
  <c r="E428" i="3"/>
  <c r="H428" i="3" s="1"/>
  <c r="C429" i="3" s="1"/>
  <c r="M427" i="3"/>
  <c r="O427" i="3" s="1"/>
  <c r="E407" i="4"/>
  <c r="H407" i="4" s="1"/>
  <c r="C408" i="4" s="1"/>
  <c r="R489" i="4" l="1"/>
  <c r="O489" i="4"/>
  <c r="P489" i="4" s="1"/>
  <c r="S489" i="4" s="1"/>
  <c r="N490" i="4" s="1"/>
  <c r="Q488" i="4"/>
  <c r="D408" i="4"/>
  <c r="G408" i="4" s="1"/>
  <c r="N427" i="3"/>
  <c r="Q427" i="3" s="1"/>
  <c r="L428" i="3" s="1"/>
  <c r="D429" i="3"/>
  <c r="G429" i="3" s="1"/>
  <c r="E429" i="3"/>
  <c r="H429" i="3" s="1"/>
  <c r="C430" i="3" s="1"/>
  <c r="R490" i="4" l="1"/>
  <c r="O490" i="4"/>
  <c r="P490" i="4" s="1"/>
  <c r="S490" i="4" s="1"/>
  <c r="N491" i="4" s="1"/>
  <c r="Q489" i="4"/>
  <c r="D430" i="3"/>
  <c r="G430" i="3" s="1"/>
  <c r="M428" i="3"/>
  <c r="O428" i="3" s="1"/>
  <c r="E408" i="4"/>
  <c r="H408" i="4" s="1"/>
  <c r="C409" i="4" s="1"/>
  <c r="E430" i="3" l="1"/>
  <c r="H430" i="3" s="1"/>
  <c r="C431" i="3" s="1"/>
  <c r="R491" i="4"/>
  <c r="O491" i="4"/>
  <c r="P491" i="4" s="1"/>
  <c r="S491" i="4" s="1"/>
  <c r="N492" i="4" s="1"/>
  <c r="Q490" i="4"/>
  <c r="D409" i="4"/>
  <c r="G409" i="4" s="1"/>
  <c r="N428" i="3"/>
  <c r="Q428" i="3" s="1"/>
  <c r="L429" i="3" s="1"/>
  <c r="D431" i="3"/>
  <c r="G431" i="3" s="1"/>
  <c r="R492" i="4" l="1"/>
  <c r="O492" i="4"/>
  <c r="P492" i="4" s="1"/>
  <c r="S492" i="4" s="1"/>
  <c r="N493" i="4" s="1"/>
  <c r="Q491" i="4"/>
  <c r="E431" i="3"/>
  <c r="H431" i="3" s="1"/>
  <c r="C432" i="3" s="1"/>
  <c r="M429" i="3"/>
  <c r="O429" i="3" s="1"/>
  <c r="E409" i="4"/>
  <c r="H409" i="4" s="1"/>
  <c r="C410" i="4" s="1"/>
  <c r="R493" i="4" l="1"/>
  <c r="O493" i="4"/>
  <c r="P493" i="4"/>
  <c r="S493" i="4" s="1"/>
  <c r="N494" i="4" s="1"/>
  <c r="Q492" i="4"/>
  <c r="D410" i="4"/>
  <c r="G410" i="4" s="1"/>
  <c r="E410" i="4"/>
  <c r="H410" i="4" s="1"/>
  <c r="C411" i="4" s="1"/>
  <c r="N429" i="3"/>
  <c r="Q429" i="3" s="1"/>
  <c r="L430" i="3" s="1"/>
  <c r="D432" i="3"/>
  <c r="G432" i="3" s="1"/>
  <c r="R494" i="4" l="1"/>
  <c r="O494" i="4"/>
  <c r="P494" i="4" s="1"/>
  <c r="S494" i="4" s="1"/>
  <c r="N495" i="4" s="1"/>
  <c r="Q493" i="4"/>
  <c r="E432" i="3"/>
  <c r="H432" i="3" s="1"/>
  <c r="C433" i="3" s="1"/>
  <c r="M430" i="3"/>
  <c r="O430" i="3" s="1"/>
  <c r="D411" i="4"/>
  <c r="G411" i="4" s="1"/>
  <c r="O495" i="4" l="1"/>
  <c r="P495" i="4"/>
  <c r="R495" i="4"/>
  <c r="Q495" i="4" s="1"/>
  <c r="Q494" i="4"/>
  <c r="E411" i="4"/>
  <c r="H411" i="4" s="1"/>
  <c r="C412" i="4" s="1"/>
  <c r="N430" i="3"/>
  <c r="Q430" i="3" s="1"/>
  <c r="L431" i="3" s="1"/>
  <c r="D433" i="3"/>
  <c r="G433" i="3" s="1"/>
  <c r="S495" i="4" l="1"/>
  <c r="N496" i="4" s="1"/>
  <c r="E433" i="3"/>
  <c r="H433" i="3" s="1"/>
  <c r="C434" i="3" s="1"/>
  <c r="M431" i="3"/>
  <c r="O431" i="3" s="1"/>
  <c r="N431" i="3"/>
  <c r="Q431" i="3" s="1"/>
  <c r="L432" i="3" s="1"/>
  <c r="D412" i="4"/>
  <c r="G412" i="4" s="1"/>
  <c r="O496" i="4" l="1"/>
  <c r="P496" i="4" s="1"/>
  <c r="R496" i="4"/>
  <c r="Q496" i="4" s="1"/>
  <c r="E412" i="4"/>
  <c r="H412" i="4" s="1"/>
  <c r="C413" i="4" s="1"/>
  <c r="M432" i="3"/>
  <c r="O432" i="3" s="1"/>
  <c r="N432" i="3"/>
  <c r="Q432" i="3" s="1"/>
  <c r="L433" i="3" s="1"/>
  <c r="D434" i="3"/>
  <c r="G434" i="3" s="1"/>
  <c r="S496" i="4" l="1"/>
  <c r="N497" i="4" s="1"/>
  <c r="R497" i="4"/>
  <c r="O497" i="4"/>
  <c r="P497" i="4" s="1"/>
  <c r="S497" i="4" s="1"/>
  <c r="N498" i="4" s="1"/>
  <c r="E434" i="3"/>
  <c r="H434" i="3" s="1"/>
  <c r="C435" i="3" s="1"/>
  <c r="M433" i="3"/>
  <c r="O433" i="3" s="1"/>
  <c r="D413" i="4"/>
  <c r="G413" i="4" s="1"/>
  <c r="R498" i="4" l="1"/>
  <c r="O498" i="4"/>
  <c r="P498" i="4" s="1"/>
  <c r="S498" i="4" s="1"/>
  <c r="N499" i="4" s="1"/>
  <c r="Q497" i="4"/>
  <c r="E413" i="4"/>
  <c r="H413" i="4" s="1"/>
  <c r="C414" i="4" s="1"/>
  <c r="N433" i="3"/>
  <c r="Q433" i="3" s="1"/>
  <c r="L434" i="3" s="1"/>
  <c r="D435" i="3"/>
  <c r="G435" i="3" s="1"/>
  <c r="R499" i="4" l="1"/>
  <c r="O499" i="4"/>
  <c r="P499" i="4" s="1"/>
  <c r="S499" i="4" s="1"/>
  <c r="N500" i="4" s="1"/>
  <c r="E435" i="3"/>
  <c r="H435" i="3" s="1"/>
  <c r="C436" i="3" s="1"/>
  <c r="D436" i="3" s="1"/>
  <c r="Q498" i="4"/>
  <c r="M434" i="3"/>
  <c r="O434" i="3" s="1"/>
  <c r="D414" i="4"/>
  <c r="G414" i="4" s="1"/>
  <c r="E414" i="4"/>
  <c r="G436" i="3" l="1"/>
  <c r="E436" i="3"/>
  <c r="H436" i="3" s="1"/>
  <c r="C437" i="3" s="1"/>
  <c r="O500" i="4"/>
  <c r="R500" i="4"/>
  <c r="Q500" i="4" s="1"/>
  <c r="P500" i="4"/>
  <c r="S500" i="4" s="1"/>
  <c r="N501" i="4" s="1"/>
  <c r="Q499" i="4"/>
  <c r="H414" i="4"/>
  <c r="C415" i="4" s="1"/>
  <c r="N434" i="3"/>
  <c r="Q434" i="3" s="1"/>
  <c r="L435" i="3" s="1"/>
  <c r="D437" i="3"/>
  <c r="G437" i="3" s="1"/>
  <c r="E437" i="3"/>
  <c r="H437" i="3" s="1"/>
  <c r="C438" i="3" s="1"/>
  <c r="O501" i="4" l="1"/>
  <c r="R501" i="4"/>
  <c r="Q501" i="4" s="1"/>
  <c r="P501" i="4"/>
  <c r="S501" i="4" s="1"/>
  <c r="N502" i="4" s="1"/>
  <c r="D438" i="3"/>
  <c r="G438" i="3" s="1"/>
  <c r="E438" i="3"/>
  <c r="H438" i="3" s="1"/>
  <c r="C439" i="3" s="1"/>
  <c r="M435" i="3"/>
  <c r="O435" i="3" s="1"/>
  <c r="D415" i="4"/>
  <c r="G415" i="4" s="1"/>
  <c r="R502" i="4" l="1"/>
  <c r="O502" i="4"/>
  <c r="P502" i="4" s="1"/>
  <c r="S502" i="4" s="1"/>
  <c r="N503" i="4" s="1"/>
  <c r="E415" i="4"/>
  <c r="H415" i="4" s="1"/>
  <c r="C416" i="4" s="1"/>
  <c r="N435" i="3"/>
  <c r="Q435" i="3" s="1"/>
  <c r="L436" i="3" s="1"/>
  <c r="D439" i="3"/>
  <c r="G439" i="3" s="1"/>
  <c r="O503" i="4" l="1"/>
  <c r="P503" i="4" s="1"/>
  <c r="R503" i="4"/>
  <c r="Q503" i="4" s="1"/>
  <c r="Q502" i="4"/>
  <c r="E439" i="3"/>
  <c r="H439" i="3" s="1"/>
  <c r="C440" i="3" s="1"/>
  <c r="M436" i="3"/>
  <c r="O436" i="3" s="1"/>
  <c r="D416" i="4"/>
  <c r="G416" i="4" s="1"/>
  <c r="E416" i="4" l="1"/>
  <c r="H416" i="4" s="1"/>
  <c r="C417" i="4" s="1"/>
  <c r="S503" i="4"/>
  <c r="N504" i="4" s="1"/>
  <c r="O504" i="4"/>
  <c r="P504" i="4"/>
  <c r="R504" i="4"/>
  <c r="Q504" i="4" s="1"/>
  <c r="D417" i="4"/>
  <c r="G417" i="4" s="1"/>
  <c r="N436" i="3"/>
  <c r="Q436" i="3" s="1"/>
  <c r="L437" i="3" s="1"/>
  <c r="D440" i="3"/>
  <c r="G440" i="3" s="1"/>
  <c r="S504" i="4" l="1"/>
  <c r="N505" i="4" s="1"/>
  <c r="E440" i="3"/>
  <c r="H440" i="3" s="1"/>
  <c r="C441" i="3" s="1"/>
  <c r="M437" i="3"/>
  <c r="O437" i="3" s="1"/>
  <c r="E417" i="4"/>
  <c r="H417" i="4" s="1"/>
  <c r="C418" i="4" s="1"/>
  <c r="R505" i="4" l="1"/>
  <c r="O505" i="4"/>
  <c r="P505" i="4" s="1"/>
  <c r="S505" i="4" s="1"/>
  <c r="N506" i="4" s="1"/>
  <c r="D418" i="4"/>
  <c r="G418" i="4" s="1"/>
  <c r="N437" i="3"/>
  <c r="Q437" i="3" s="1"/>
  <c r="L438" i="3" s="1"/>
  <c r="D441" i="3"/>
  <c r="G441" i="3" s="1"/>
  <c r="O506" i="4" l="1"/>
  <c r="R506" i="4"/>
  <c r="Q506" i="4" s="1"/>
  <c r="P506" i="4"/>
  <c r="S506" i="4" s="1"/>
  <c r="N507" i="4" s="1"/>
  <c r="Q505" i="4"/>
  <c r="M438" i="3"/>
  <c r="O438" i="3" s="1"/>
  <c r="E441" i="3"/>
  <c r="H441" i="3" s="1"/>
  <c r="C442" i="3" s="1"/>
  <c r="E418" i="4"/>
  <c r="H418" i="4" s="1"/>
  <c r="C419" i="4" s="1"/>
  <c r="R507" i="4" l="1"/>
  <c r="O507" i="4"/>
  <c r="P507" i="4"/>
  <c r="S507" i="4" s="1"/>
  <c r="N508" i="4" s="1"/>
  <c r="D419" i="4"/>
  <c r="G419" i="4" s="1"/>
  <c r="E419" i="4"/>
  <c r="H419" i="4" s="1"/>
  <c r="C420" i="4" s="1"/>
  <c r="D442" i="3"/>
  <c r="G442" i="3" s="1"/>
  <c r="N438" i="3"/>
  <c r="Q438" i="3" s="1"/>
  <c r="L439" i="3" s="1"/>
  <c r="O508" i="4" l="1"/>
  <c r="P508" i="4"/>
  <c r="R508" i="4"/>
  <c r="Q508" i="4" s="1"/>
  <c r="Q507" i="4"/>
  <c r="M439" i="3"/>
  <c r="O439" i="3" s="1"/>
  <c r="N439" i="3"/>
  <c r="Q439" i="3" s="1"/>
  <c r="L440" i="3" s="1"/>
  <c r="E442" i="3"/>
  <c r="H442" i="3" s="1"/>
  <c r="C443" i="3" s="1"/>
  <c r="D420" i="4"/>
  <c r="G420" i="4" s="1"/>
  <c r="S508" i="4" l="1"/>
  <c r="N509" i="4" s="1"/>
  <c r="E420" i="4"/>
  <c r="H420" i="4" s="1"/>
  <c r="C421" i="4" s="1"/>
  <c r="D443" i="3"/>
  <c r="G443" i="3" s="1"/>
  <c r="M440" i="3"/>
  <c r="O440" i="3" s="1"/>
  <c r="O509" i="4" l="1"/>
  <c r="P509" i="4" s="1"/>
  <c r="R509" i="4"/>
  <c r="Q509" i="4" s="1"/>
  <c r="N440" i="3"/>
  <c r="Q440" i="3" s="1"/>
  <c r="L441" i="3" s="1"/>
  <c r="E443" i="3"/>
  <c r="H443" i="3" s="1"/>
  <c r="C444" i="3" s="1"/>
  <c r="D421" i="4"/>
  <c r="G421" i="4" s="1"/>
  <c r="S509" i="4" l="1"/>
  <c r="N510" i="4" s="1"/>
  <c r="O510" i="4"/>
  <c r="R510" i="4"/>
  <c r="Q510" i="4" s="1"/>
  <c r="P510" i="4"/>
  <c r="S510" i="4" s="1"/>
  <c r="N511" i="4" s="1"/>
  <c r="E421" i="4"/>
  <c r="H421" i="4" s="1"/>
  <c r="C422" i="4" s="1"/>
  <c r="D444" i="3"/>
  <c r="G444" i="3" s="1"/>
  <c r="M441" i="3"/>
  <c r="O441" i="3" s="1"/>
  <c r="N441" i="3" l="1"/>
  <c r="Q441" i="3" s="1"/>
  <c r="L442" i="3" s="1"/>
  <c r="R511" i="4"/>
  <c r="O511" i="4"/>
  <c r="P511" i="4"/>
  <c r="S511" i="4" s="1"/>
  <c r="N512" i="4" s="1"/>
  <c r="M442" i="3"/>
  <c r="O442" i="3" s="1"/>
  <c r="E444" i="3"/>
  <c r="H444" i="3" s="1"/>
  <c r="C445" i="3" s="1"/>
  <c r="D422" i="4"/>
  <c r="G422" i="4" s="1"/>
  <c r="N442" i="3" l="1"/>
  <c r="Q442" i="3" s="1"/>
  <c r="L443" i="3" s="1"/>
  <c r="O512" i="4"/>
  <c r="P512" i="4" s="1"/>
  <c r="R512" i="4"/>
  <c r="Q512" i="4" s="1"/>
  <c r="Q511" i="4"/>
  <c r="E422" i="4"/>
  <c r="H422" i="4" s="1"/>
  <c r="C423" i="4" s="1"/>
  <c r="D445" i="3"/>
  <c r="G445" i="3" s="1"/>
  <c r="M443" i="3"/>
  <c r="O443" i="3" s="1"/>
  <c r="S512" i="4" l="1"/>
  <c r="N513" i="4" s="1"/>
  <c r="O513" i="4"/>
  <c r="P513" i="4"/>
  <c r="R513" i="4"/>
  <c r="Q513" i="4" s="1"/>
  <c r="N443" i="3"/>
  <c r="Q443" i="3" s="1"/>
  <c r="L444" i="3" s="1"/>
  <c r="E445" i="3"/>
  <c r="H445" i="3" s="1"/>
  <c r="C446" i="3" s="1"/>
  <c r="D423" i="4"/>
  <c r="G423" i="4" s="1"/>
  <c r="S513" i="4" l="1"/>
  <c r="N514" i="4" s="1"/>
  <c r="E423" i="4"/>
  <c r="H423" i="4" s="1"/>
  <c r="C424" i="4" s="1"/>
  <c r="D446" i="3"/>
  <c r="G446" i="3" s="1"/>
  <c r="M444" i="3"/>
  <c r="O444" i="3" s="1"/>
  <c r="O514" i="4" l="1"/>
  <c r="P514" i="4" s="1"/>
  <c r="R514" i="4"/>
  <c r="Q514" i="4" s="1"/>
  <c r="N444" i="3"/>
  <c r="Q444" i="3" s="1"/>
  <c r="L445" i="3" s="1"/>
  <c r="E446" i="3"/>
  <c r="H446" i="3" s="1"/>
  <c r="C447" i="3" s="1"/>
  <c r="D424" i="4"/>
  <c r="G424" i="4" s="1"/>
  <c r="S514" i="4" l="1"/>
  <c r="N515" i="4" s="1"/>
  <c r="R515" i="4"/>
  <c r="O515" i="4"/>
  <c r="P515" i="4" s="1"/>
  <c r="S515" i="4" s="1"/>
  <c r="N516" i="4" s="1"/>
  <c r="E424" i="4"/>
  <c r="H424" i="4" s="1"/>
  <c r="C425" i="4" s="1"/>
  <c r="D447" i="3"/>
  <c r="G447" i="3" s="1"/>
  <c r="M445" i="3"/>
  <c r="O445" i="3" s="1"/>
  <c r="R516" i="4" l="1"/>
  <c r="O516" i="4"/>
  <c r="P516" i="4" s="1"/>
  <c r="S516" i="4" s="1"/>
  <c r="N517" i="4" s="1"/>
  <c r="Q515" i="4"/>
  <c r="N445" i="3"/>
  <c r="Q445" i="3" s="1"/>
  <c r="L446" i="3" s="1"/>
  <c r="E447" i="3"/>
  <c r="H447" i="3" s="1"/>
  <c r="C448" i="3" s="1"/>
  <c r="D425" i="4"/>
  <c r="G425" i="4" s="1"/>
  <c r="O517" i="4" l="1"/>
  <c r="P517" i="4" s="1"/>
  <c r="R517" i="4"/>
  <c r="Q517" i="4" s="1"/>
  <c r="Q516" i="4"/>
  <c r="E425" i="4"/>
  <c r="H425" i="4" s="1"/>
  <c r="C426" i="4" s="1"/>
  <c r="D448" i="3"/>
  <c r="G448" i="3" s="1"/>
  <c r="M446" i="3"/>
  <c r="O446" i="3" s="1"/>
  <c r="S517" i="4" l="1"/>
  <c r="N518" i="4" s="1"/>
  <c r="R518" i="4"/>
  <c r="O518" i="4"/>
  <c r="P518" i="4" s="1"/>
  <c r="S518" i="4" s="1"/>
  <c r="N519" i="4" s="1"/>
  <c r="E448" i="3"/>
  <c r="H448" i="3" s="1"/>
  <c r="C449" i="3" s="1"/>
  <c r="N446" i="3"/>
  <c r="Q446" i="3" s="1"/>
  <c r="L447" i="3" s="1"/>
  <c r="D449" i="3"/>
  <c r="G449" i="3" s="1"/>
  <c r="D426" i="4"/>
  <c r="G426" i="4" s="1"/>
  <c r="E449" i="3" l="1"/>
  <c r="H449" i="3" s="1"/>
  <c r="C450" i="3" s="1"/>
  <c r="O519" i="4"/>
  <c r="P519" i="4" s="1"/>
  <c r="R519" i="4"/>
  <c r="Q519" i="4" s="1"/>
  <c r="Q518" i="4"/>
  <c r="E426" i="4"/>
  <c r="H426" i="4" s="1"/>
  <c r="C427" i="4" s="1"/>
  <c r="D450" i="3"/>
  <c r="G450" i="3" s="1"/>
  <c r="M447" i="3"/>
  <c r="O447" i="3" s="1"/>
  <c r="S519" i="4" l="1"/>
  <c r="N520" i="4" s="1"/>
  <c r="O520" i="4"/>
  <c r="P520" i="4"/>
  <c r="R520" i="4"/>
  <c r="Q520" i="4" s="1"/>
  <c r="N447" i="3"/>
  <c r="Q447" i="3" s="1"/>
  <c r="L448" i="3" s="1"/>
  <c r="M448" i="3"/>
  <c r="O448" i="3" s="1"/>
  <c r="N448" i="3"/>
  <c r="Q448" i="3" s="1"/>
  <c r="L449" i="3" s="1"/>
  <c r="E450" i="3"/>
  <c r="H450" i="3" s="1"/>
  <c r="C451" i="3" s="1"/>
  <c r="D427" i="4"/>
  <c r="G427" i="4" s="1"/>
  <c r="S520" i="4" l="1"/>
  <c r="N521" i="4" s="1"/>
  <c r="M449" i="3"/>
  <c r="O449" i="3" s="1"/>
  <c r="E427" i="4"/>
  <c r="H427" i="4" s="1"/>
  <c r="C428" i="4" s="1"/>
  <c r="D451" i="3"/>
  <c r="G451" i="3" s="1"/>
  <c r="E451" i="3" l="1"/>
  <c r="H451" i="3" s="1"/>
  <c r="C452" i="3" s="1"/>
  <c r="R521" i="4"/>
  <c r="O521" i="4"/>
  <c r="P521" i="4"/>
  <c r="S521" i="4" s="1"/>
  <c r="N522" i="4" s="1"/>
  <c r="D452" i="3"/>
  <c r="G452" i="3" s="1"/>
  <c r="D428" i="4"/>
  <c r="G428" i="4" s="1"/>
  <c r="N449" i="3"/>
  <c r="Q449" i="3" s="1"/>
  <c r="L450" i="3" s="1"/>
  <c r="E452" i="3" l="1"/>
  <c r="O522" i="4"/>
  <c r="P522" i="4"/>
  <c r="R522" i="4"/>
  <c r="Q522" i="4" s="1"/>
  <c r="Q521" i="4"/>
  <c r="M450" i="3"/>
  <c r="O450" i="3" s="1"/>
  <c r="H452" i="3"/>
  <c r="C453" i="3" s="1"/>
  <c r="E428" i="4"/>
  <c r="H428" i="4" s="1"/>
  <c r="C429" i="4" s="1"/>
  <c r="S522" i="4" l="1"/>
  <c r="N523" i="4" s="1"/>
  <c r="D453" i="3"/>
  <c r="G453" i="3" s="1"/>
  <c r="E453" i="3"/>
  <c r="H453" i="3" s="1"/>
  <c r="C454" i="3" s="1"/>
  <c r="D429" i="4"/>
  <c r="G429" i="4" s="1"/>
  <c r="N450" i="3"/>
  <c r="Q450" i="3" s="1"/>
  <c r="L451" i="3" s="1"/>
  <c r="R523" i="4" l="1"/>
  <c r="O523" i="4"/>
  <c r="P523" i="4"/>
  <c r="S523" i="4" s="1"/>
  <c r="N524" i="4" s="1"/>
  <c r="M451" i="3"/>
  <c r="O451" i="3" s="1"/>
  <c r="N451" i="3"/>
  <c r="Q451" i="3" s="1"/>
  <c r="L452" i="3" s="1"/>
  <c r="E429" i="4"/>
  <c r="H429" i="4" s="1"/>
  <c r="C430" i="4" s="1"/>
  <c r="D454" i="3"/>
  <c r="G454" i="3" s="1"/>
  <c r="E454" i="3" l="1"/>
  <c r="H454" i="3" s="1"/>
  <c r="C455" i="3" s="1"/>
  <c r="R524" i="4"/>
  <c r="O524" i="4"/>
  <c r="P524" i="4" s="1"/>
  <c r="S524" i="4" s="1"/>
  <c r="N525" i="4" s="1"/>
  <c r="Q523" i="4"/>
  <c r="D455" i="3"/>
  <c r="E455" i="3"/>
  <c r="D430" i="4"/>
  <c r="G430" i="4" s="1"/>
  <c r="M452" i="3"/>
  <c r="O452" i="3" s="1"/>
  <c r="O525" i="4" l="1"/>
  <c r="P525" i="4" s="1"/>
  <c r="R525" i="4"/>
  <c r="Q525" i="4" s="1"/>
  <c r="Q524" i="4"/>
  <c r="N452" i="3"/>
  <c r="Q452" i="3" s="1"/>
  <c r="L453" i="3" s="1"/>
  <c r="E430" i="4"/>
  <c r="H430" i="4" s="1"/>
  <c r="C431" i="4" s="1"/>
  <c r="G455" i="3"/>
  <c r="S525" i="4" l="1"/>
  <c r="N526" i="4" s="1"/>
  <c r="O526" i="4"/>
  <c r="P526" i="4" s="1"/>
  <c r="R526" i="4"/>
  <c r="Q526" i="4" s="1"/>
  <c r="H455" i="3"/>
  <c r="C456" i="3" s="1"/>
  <c r="D431" i="4"/>
  <c r="G431" i="4" s="1"/>
  <c r="M453" i="3"/>
  <c r="O453" i="3" s="1"/>
  <c r="S526" i="4" l="1"/>
  <c r="N527" i="4" s="1"/>
  <c r="R527" i="4"/>
  <c r="O527" i="4"/>
  <c r="P527" i="4" s="1"/>
  <c r="S527" i="4" s="1"/>
  <c r="N528" i="4" s="1"/>
  <c r="D456" i="3"/>
  <c r="E456" i="3"/>
  <c r="N453" i="3"/>
  <c r="Q453" i="3" s="1"/>
  <c r="L454" i="3" s="1"/>
  <c r="E431" i="4"/>
  <c r="H431" i="4" s="1"/>
  <c r="C432" i="4" s="1"/>
  <c r="O528" i="4" l="1"/>
  <c r="P528" i="4"/>
  <c r="R528" i="4"/>
  <c r="Q528" i="4" s="1"/>
  <c r="G456" i="3"/>
  <c r="Q527" i="4"/>
  <c r="D432" i="4"/>
  <c r="G432" i="4" s="1"/>
  <c r="M454" i="3"/>
  <c r="O454" i="3" s="1"/>
  <c r="H456" i="3" l="1"/>
  <c r="C457" i="3" s="1"/>
  <c r="S528" i="4"/>
  <c r="N529" i="4" s="1"/>
  <c r="N454" i="3"/>
  <c r="Q454" i="3" s="1"/>
  <c r="L455" i="3" s="1"/>
  <c r="E432" i="4"/>
  <c r="H432" i="4" s="1"/>
  <c r="C433" i="4" s="1"/>
  <c r="D457" i="3" l="1"/>
  <c r="R529" i="4"/>
  <c r="O529" i="4"/>
  <c r="P529" i="4" s="1"/>
  <c r="S529" i="4" s="1"/>
  <c r="N530" i="4" s="1"/>
  <c r="D433" i="4"/>
  <c r="G433" i="4" s="1"/>
  <c r="E433" i="4"/>
  <c r="H433" i="4" s="1"/>
  <c r="C434" i="4" s="1"/>
  <c r="M455" i="3"/>
  <c r="R530" i="4" l="1"/>
  <c r="O530" i="4"/>
  <c r="P530" i="4"/>
  <c r="S530" i="4" s="1"/>
  <c r="N531" i="4" s="1"/>
  <c r="Q529" i="4"/>
  <c r="G457" i="3"/>
  <c r="C13" i="2" s="1"/>
  <c r="C12" i="2"/>
  <c r="E457" i="3"/>
  <c r="H457" i="3" s="1"/>
  <c r="C458" i="3" s="1"/>
  <c r="O455" i="3"/>
  <c r="N455" i="3"/>
  <c r="Q455" i="3" s="1"/>
  <c r="L456" i="3" s="1"/>
  <c r="D434" i="4"/>
  <c r="G434" i="4" s="1"/>
  <c r="D458" i="3" l="1"/>
  <c r="G458" i="3" s="1"/>
  <c r="E458" i="3"/>
  <c r="H458" i="3" s="1"/>
  <c r="C459" i="3" s="1"/>
  <c r="M456" i="3"/>
  <c r="N456" i="3"/>
  <c r="Q456" i="3" s="1"/>
  <c r="L457" i="3" s="1"/>
  <c r="R531" i="4"/>
  <c r="O531" i="4"/>
  <c r="P531" i="4" s="1"/>
  <c r="S531" i="4" s="1"/>
  <c r="N532" i="4" s="1"/>
  <c r="Q530" i="4"/>
  <c r="E434" i="4"/>
  <c r="H434" i="4" s="1"/>
  <c r="C435" i="4" s="1"/>
  <c r="D459" i="3" l="1"/>
  <c r="G459" i="3" s="1"/>
  <c r="E459" i="3"/>
  <c r="H459" i="3" s="1"/>
  <c r="C460" i="3" s="1"/>
  <c r="R532" i="4"/>
  <c r="O532" i="4"/>
  <c r="P532" i="4" s="1"/>
  <c r="S532" i="4" s="1"/>
  <c r="N533" i="4" s="1"/>
  <c r="Q531" i="4"/>
  <c r="M457" i="3"/>
  <c r="O457" i="3" s="1"/>
  <c r="O456" i="3"/>
  <c r="F12" i="2"/>
  <c r="D435" i="4"/>
  <c r="G435" i="4" s="1"/>
  <c r="N457" i="3" l="1"/>
  <c r="Q457" i="3" s="1"/>
  <c r="L458" i="3" s="1"/>
  <c r="D460" i="3"/>
  <c r="G460" i="3" s="1"/>
  <c r="R533" i="4"/>
  <c r="O533" i="4"/>
  <c r="P533" i="4" s="1"/>
  <c r="S533" i="4" s="1"/>
  <c r="N534" i="4" s="1"/>
  <c r="Q532" i="4"/>
  <c r="E435" i="4"/>
  <c r="H435" i="4" s="1"/>
  <c r="C436" i="4" s="1"/>
  <c r="M458" i="3" l="1"/>
  <c r="O458" i="3" s="1"/>
  <c r="E460" i="3"/>
  <c r="H460" i="3" s="1"/>
  <c r="C461" i="3" s="1"/>
  <c r="O534" i="4"/>
  <c r="P534" i="4" s="1"/>
  <c r="R534" i="4"/>
  <c r="Q534" i="4" s="1"/>
  <c r="Q533" i="4"/>
  <c r="D436" i="4"/>
  <c r="G436" i="4" s="1"/>
  <c r="N458" i="3" l="1"/>
  <c r="Q458" i="3" s="1"/>
  <c r="L459" i="3" s="1"/>
  <c r="E436" i="4"/>
  <c r="H436" i="4" s="1"/>
  <c r="C437" i="4" s="1"/>
  <c r="S534" i="4"/>
  <c r="N535" i="4" s="1"/>
  <c r="D461" i="3"/>
  <c r="G461" i="3" s="1"/>
  <c r="E461" i="3"/>
  <c r="H461" i="3" s="1"/>
  <c r="C462" i="3" s="1"/>
  <c r="O535" i="4"/>
  <c r="P535" i="4" s="1"/>
  <c r="R535" i="4"/>
  <c r="Q535" i="4" s="1"/>
  <c r="D437" i="4"/>
  <c r="G437" i="4" s="1"/>
  <c r="E437" i="4"/>
  <c r="H437" i="4" s="1"/>
  <c r="C438" i="4" s="1"/>
  <c r="M459" i="3" l="1"/>
  <c r="O459" i="3" s="1"/>
  <c r="S535" i="4"/>
  <c r="N536" i="4" s="1"/>
  <c r="D462" i="3"/>
  <c r="G462" i="3" s="1"/>
  <c r="R536" i="4"/>
  <c r="O536" i="4"/>
  <c r="P536" i="4" s="1"/>
  <c r="S536" i="4" s="1"/>
  <c r="N537" i="4" s="1"/>
  <c r="D438" i="4"/>
  <c r="G438" i="4" s="1"/>
  <c r="N459" i="3" l="1"/>
  <c r="Q459" i="3" s="1"/>
  <c r="L460" i="3" s="1"/>
  <c r="E462" i="3"/>
  <c r="H462" i="3" s="1"/>
  <c r="C463" i="3" s="1"/>
  <c r="R537" i="4"/>
  <c r="O537" i="4"/>
  <c r="P537" i="4"/>
  <c r="S537" i="4" s="1"/>
  <c r="N538" i="4" s="1"/>
  <c r="Q536" i="4"/>
  <c r="E438" i="4"/>
  <c r="H438" i="4" s="1"/>
  <c r="C439" i="4" s="1"/>
  <c r="M460" i="3" l="1"/>
  <c r="O460" i="3" s="1"/>
  <c r="N460" i="3"/>
  <c r="Q460" i="3" s="1"/>
  <c r="L461" i="3" s="1"/>
  <c r="D463" i="3"/>
  <c r="G463" i="3" s="1"/>
  <c r="E463" i="3"/>
  <c r="O538" i="4"/>
  <c r="P538" i="4"/>
  <c r="R538" i="4"/>
  <c r="Q538" i="4" s="1"/>
  <c r="Q537" i="4"/>
  <c r="D439" i="4"/>
  <c r="G439" i="4" s="1"/>
  <c r="E439" i="4"/>
  <c r="H439" i="4" s="1"/>
  <c r="C440" i="4" s="1"/>
  <c r="M461" i="3" l="1"/>
  <c r="O461" i="3" s="1"/>
  <c r="N461" i="3"/>
  <c r="Q461" i="3" s="1"/>
  <c r="L462" i="3" s="1"/>
  <c r="H463" i="3"/>
  <c r="C464" i="3" s="1"/>
  <c r="S538" i="4"/>
  <c r="N539" i="4" s="1"/>
  <c r="D440" i="4"/>
  <c r="G440" i="4" s="1"/>
  <c r="M462" i="3" l="1"/>
  <c r="O462" i="3" s="1"/>
  <c r="N462" i="3"/>
  <c r="Q462" i="3" s="1"/>
  <c r="L463" i="3" s="1"/>
  <c r="D464" i="3"/>
  <c r="G464" i="3" s="1"/>
  <c r="E464" i="3"/>
  <c r="H464" i="3" s="1"/>
  <c r="C465" i="3" s="1"/>
  <c r="O539" i="4"/>
  <c r="P539" i="4" s="1"/>
  <c r="R539" i="4"/>
  <c r="Q539" i="4" s="1"/>
  <c r="E440" i="4"/>
  <c r="H440" i="4" s="1"/>
  <c r="C441" i="4" s="1"/>
  <c r="M463" i="3" l="1"/>
  <c r="O463" i="3" s="1"/>
  <c r="N463" i="3"/>
  <c r="Q463" i="3" s="1"/>
  <c r="L464" i="3" s="1"/>
  <c r="S539" i="4"/>
  <c r="N540" i="4" s="1"/>
  <c r="D465" i="3"/>
  <c r="G465" i="3" s="1"/>
  <c r="R540" i="4"/>
  <c r="O540" i="4"/>
  <c r="P540" i="4"/>
  <c r="S540" i="4" s="1"/>
  <c r="N541" i="4" s="1"/>
  <c r="D441" i="4"/>
  <c r="G441" i="4" s="1"/>
  <c r="E441" i="4"/>
  <c r="H441" i="4" s="1"/>
  <c r="C442" i="4" s="1"/>
  <c r="E465" i="3" l="1"/>
  <c r="H465" i="3" s="1"/>
  <c r="C466" i="3" s="1"/>
  <c r="M464" i="3"/>
  <c r="O464" i="3" s="1"/>
  <c r="O541" i="4"/>
  <c r="P541" i="4"/>
  <c r="R541" i="4"/>
  <c r="Q541" i="4" s="1"/>
  <c r="Q540" i="4"/>
  <c r="D442" i="4"/>
  <c r="G442" i="4" s="1"/>
  <c r="E442" i="4"/>
  <c r="H442" i="4" s="1"/>
  <c r="C443" i="4" s="1"/>
  <c r="D466" i="3" l="1"/>
  <c r="G466" i="3" s="1"/>
  <c r="N464" i="3"/>
  <c r="Q464" i="3" s="1"/>
  <c r="L465" i="3" s="1"/>
  <c r="S541" i="4"/>
  <c r="N542" i="4" s="1"/>
  <c r="D443" i="4"/>
  <c r="G443" i="4" s="1"/>
  <c r="M465" i="3" l="1"/>
  <c r="O465" i="3" s="1"/>
  <c r="N465" i="3"/>
  <c r="Q465" i="3" s="1"/>
  <c r="L466" i="3" s="1"/>
  <c r="E466" i="3"/>
  <c r="H466" i="3" s="1"/>
  <c r="C467" i="3" s="1"/>
  <c r="R542" i="4"/>
  <c r="O542" i="4"/>
  <c r="P542" i="4" s="1"/>
  <c r="S542" i="4" s="1"/>
  <c r="N543" i="4" s="1"/>
  <c r="E443" i="4"/>
  <c r="H443" i="4" s="1"/>
  <c r="C444" i="4" s="1"/>
  <c r="M466" i="3" l="1"/>
  <c r="O466" i="3" s="1"/>
  <c r="D467" i="3"/>
  <c r="G467" i="3" s="1"/>
  <c r="E467" i="3"/>
  <c r="H467" i="3" s="1"/>
  <c r="C468" i="3" s="1"/>
  <c r="D468" i="3" s="1"/>
  <c r="G468" i="3" s="1"/>
  <c r="E468" i="3"/>
  <c r="H468" i="3" s="1"/>
  <c r="C469" i="3" s="1"/>
  <c r="O543" i="4"/>
  <c r="P543" i="4"/>
  <c r="R543" i="4"/>
  <c r="Q543" i="4" s="1"/>
  <c r="Q542" i="4"/>
  <c r="D444" i="4"/>
  <c r="G444" i="4" s="1"/>
  <c r="N466" i="3" l="1"/>
  <c r="Q466" i="3" s="1"/>
  <c r="L467" i="3" s="1"/>
  <c r="D469" i="3"/>
  <c r="G469" i="3" s="1"/>
  <c r="S543" i="4"/>
  <c r="N544" i="4" s="1"/>
  <c r="E444" i="4"/>
  <c r="H444" i="4" s="1"/>
  <c r="C445" i="4" s="1"/>
  <c r="E469" i="3" l="1"/>
  <c r="H469" i="3" s="1"/>
  <c r="C470" i="3" s="1"/>
  <c r="M467" i="3"/>
  <c r="O467" i="3" s="1"/>
  <c r="D470" i="3"/>
  <c r="G470" i="3" s="1"/>
  <c r="E470" i="3"/>
  <c r="H470" i="3" s="1"/>
  <c r="C471" i="3" s="1"/>
  <c r="O544" i="4"/>
  <c r="P544" i="4" s="1"/>
  <c r="R544" i="4"/>
  <c r="Q544" i="4" s="1"/>
  <c r="D445" i="4"/>
  <c r="G445" i="4" s="1"/>
  <c r="N467" i="3" l="1"/>
  <c r="Q467" i="3" s="1"/>
  <c r="L468" i="3" s="1"/>
  <c r="S544" i="4"/>
  <c r="N545" i="4" s="1"/>
  <c r="D471" i="3"/>
  <c r="G471" i="3" s="1"/>
  <c r="O545" i="4"/>
  <c r="P545" i="4" s="1"/>
  <c r="R545" i="4"/>
  <c r="Q545" i="4" s="1"/>
  <c r="E445" i="4"/>
  <c r="H445" i="4" s="1"/>
  <c r="C446" i="4" s="1"/>
  <c r="E471" i="3" l="1"/>
  <c r="H471" i="3" s="1"/>
  <c r="C472" i="3" s="1"/>
  <c r="M468" i="3"/>
  <c r="O468" i="3" s="1"/>
  <c r="N468" i="3"/>
  <c r="Q468" i="3" s="1"/>
  <c r="L469" i="3" s="1"/>
  <c r="S545" i="4"/>
  <c r="N546" i="4" s="1"/>
  <c r="D472" i="3"/>
  <c r="G472" i="3" s="1"/>
  <c r="O546" i="4"/>
  <c r="R546" i="4"/>
  <c r="Q546" i="4" s="1"/>
  <c r="P546" i="4"/>
  <c r="S546" i="4" s="1"/>
  <c r="N547" i="4" s="1"/>
  <c r="D446" i="4"/>
  <c r="G446" i="4" s="1"/>
  <c r="M469" i="3" l="1"/>
  <c r="O469" i="3" s="1"/>
  <c r="N469" i="3"/>
  <c r="Q469" i="3" s="1"/>
  <c r="L470" i="3" s="1"/>
  <c r="E472" i="3"/>
  <c r="H472" i="3" s="1"/>
  <c r="C473" i="3" s="1"/>
  <c r="R547" i="4"/>
  <c r="O547" i="4"/>
  <c r="P547" i="4" s="1"/>
  <c r="S547" i="4" s="1"/>
  <c r="N548" i="4" s="1"/>
  <c r="E446" i="4"/>
  <c r="H446" i="4" s="1"/>
  <c r="C447" i="4" s="1"/>
  <c r="M470" i="3" l="1"/>
  <c r="O470" i="3" s="1"/>
  <c r="D473" i="3"/>
  <c r="G473" i="3" s="1"/>
  <c r="E473" i="3"/>
  <c r="H473" i="3" s="1"/>
  <c r="C474" i="3" s="1"/>
  <c r="O548" i="4"/>
  <c r="P548" i="4" s="1"/>
  <c r="R548" i="4"/>
  <c r="Q548" i="4" s="1"/>
  <c r="Q547" i="4"/>
  <c r="D447" i="4"/>
  <c r="G447" i="4" s="1"/>
  <c r="E447" i="4"/>
  <c r="H447" i="4" s="1"/>
  <c r="C448" i="4" s="1"/>
  <c r="N470" i="3" l="1"/>
  <c r="Q470" i="3" s="1"/>
  <c r="L471" i="3" s="1"/>
  <c r="S548" i="4"/>
  <c r="N549" i="4" s="1"/>
  <c r="D474" i="3"/>
  <c r="G474" i="3" s="1"/>
  <c r="E474" i="3"/>
  <c r="H474" i="3" s="1"/>
  <c r="C475" i="3" s="1"/>
  <c r="O549" i="4"/>
  <c r="R549" i="4"/>
  <c r="Q549" i="4" s="1"/>
  <c r="P549" i="4"/>
  <c r="S549" i="4" s="1"/>
  <c r="N550" i="4" s="1"/>
  <c r="D448" i="4"/>
  <c r="G448" i="4" s="1"/>
  <c r="M471" i="3" l="1"/>
  <c r="O471" i="3" s="1"/>
  <c r="N471" i="3"/>
  <c r="Q471" i="3" s="1"/>
  <c r="L472" i="3" s="1"/>
  <c r="E448" i="4"/>
  <c r="H448" i="4" s="1"/>
  <c r="C449" i="4" s="1"/>
  <c r="D475" i="3"/>
  <c r="G475" i="3" s="1"/>
  <c r="R550" i="4"/>
  <c r="O550" i="4"/>
  <c r="P550" i="4" s="1"/>
  <c r="S550" i="4" s="1"/>
  <c r="N551" i="4" s="1"/>
  <c r="D449" i="4"/>
  <c r="G449" i="4" s="1"/>
  <c r="E475" i="3" l="1"/>
  <c r="H475" i="3" s="1"/>
  <c r="C476" i="3" s="1"/>
  <c r="M472" i="3"/>
  <c r="O472" i="3" s="1"/>
  <c r="D476" i="3"/>
  <c r="G476" i="3" s="1"/>
  <c r="E476" i="3"/>
  <c r="H476" i="3" s="1"/>
  <c r="C477" i="3" s="1"/>
  <c r="O551" i="4"/>
  <c r="P551" i="4" s="1"/>
  <c r="R551" i="4"/>
  <c r="Q551" i="4" s="1"/>
  <c r="Q550" i="4"/>
  <c r="E449" i="4"/>
  <c r="H449" i="4" s="1"/>
  <c r="C450" i="4" s="1"/>
  <c r="N472" i="3" l="1"/>
  <c r="Q472" i="3" s="1"/>
  <c r="L473" i="3" s="1"/>
  <c r="S551" i="4"/>
  <c r="N552" i="4" s="1"/>
  <c r="D477" i="3"/>
  <c r="G477" i="3" s="1"/>
  <c r="O552" i="4"/>
  <c r="R552" i="4"/>
  <c r="Q552" i="4" s="1"/>
  <c r="P552" i="4"/>
  <c r="S552" i="4" s="1"/>
  <c r="N553" i="4" s="1"/>
  <c r="D450" i="4"/>
  <c r="G450" i="4" s="1"/>
  <c r="E477" i="3" l="1"/>
  <c r="H477" i="3" s="1"/>
  <c r="C478" i="3" s="1"/>
  <c r="M473" i="3"/>
  <c r="O473" i="3" s="1"/>
  <c r="N473" i="3"/>
  <c r="Q473" i="3" s="1"/>
  <c r="L474" i="3" s="1"/>
  <c r="D478" i="3"/>
  <c r="G478" i="3" s="1"/>
  <c r="R553" i="4"/>
  <c r="O553" i="4"/>
  <c r="P553" i="4" s="1"/>
  <c r="S553" i="4" s="1"/>
  <c r="N554" i="4" s="1"/>
  <c r="E450" i="4"/>
  <c r="H450" i="4" s="1"/>
  <c r="C451" i="4" s="1"/>
  <c r="E478" i="3" l="1"/>
  <c r="H478" i="3" s="1"/>
  <c r="C479" i="3" s="1"/>
  <c r="M474" i="3"/>
  <c r="O474" i="3" s="1"/>
  <c r="D479" i="3"/>
  <c r="G479" i="3" s="1"/>
  <c r="O554" i="4"/>
  <c r="P554" i="4" s="1"/>
  <c r="R554" i="4"/>
  <c r="Q554" i="4" s="1"/>
  <c r="Q553" i="4"/>
  <c r="D451" i="4"/>
  <c r="G451" i="4" s="1"/>
  <c r="N474" i="3" l="1"/>
  <c r="Q474" i="3" s="1"/>
  <c r="L475" i="3" s="1"/>
  <c r="E479" i="3"/>
  <c r="H479" i="3" s="1"/>
  <c r="C480" i="3" s="1"/>
  <c r="D480" i="3" s="1"/>
  <c r="S554" i="4"/>
  <c r="N555" i="4" s="1"/>
  <c r="R555" i="4"/>
  <c r="O555" i="4"/>
  <c r="P555" i="4" s="1"/>
  <c r="S555" i="4" s="1"/>
  <c r="N556" i="4" s="1"/>
  <c r="E451" i="4"/>
  <c r="H451" i="4" s="1"/>
  <c r="C452" i="4" s="1"/>
  <c r="G480" i="3" l="1"/>
  <c r="E480" i="3"/>
  <c r="H480" i="3" s="1"/>
  <c r="C481" i="3" s="1"/>
  <c r="M475" i="3"/>
  <c r="O475" i="3" s="1"/>
  <c r="N475" i="3"/>
  <c r="Q475" i="3" s="1"/>
  <c r="L476" i="3" s="1"/>
  <c r="D481" i="3"/>
  <c r="G481" i="3" s="1"/>
  <c r="R556" i="4"/>
  <c r="O556" i="4"/>
  <c r="P556" i="4" s="1"/>
  <c r="S556" i="4" s="1"/>
  <c r="N557" i="4" s="1"/>
  <c r="Q555" i="4"/>
  <c r="D452" i="4"/>
  <c r="G452" i="4" s="1"/>
  <c r="E481" i="3" l="1"/>
  <c r="H481" i="3" s="1"/>
  <c r="C482" i="3" s="1"/>
  <c r="M476" i="3"/>
  <c r="O476" i="3" s="1"/>
  <c r="D482" i="3"/>
  <c r="G482" i="3" s="1"/>
  <c r="O557" i="4"/>
  <c r="P557" i="4" s="1"/>
  <c r="R557" i="4"/>
  <c r="Q557" i="4" s="1"/>
  <c r="Q556" i="4"/>
  <c r="E452" i="4"/>
  <c r="H452" i="4" s="1"/>
  <c r="C453" i="4" s="1"/>
  <c r="E482" i="3" l="1"/>
  <c r="H482" i="3" s="1"/>
  <c r="C483" i="3" s="1"/>
  <c r="N476" i="3"/>
  <c r="Q476" i="3" s="1"/>
  <c r="L477" i="3" s="1"/>
  <c r="S557" i="4"/>
  <c r="N558" i="4" s="1"/>
  <c r="D483" i="3"/>
  <c r="G483" i="3" s="1"/>
  <c r="E483" i="3"/>
  <c r="H483" i="3" s="1"/>
  <c r="C484" i="3" s="1"/>
  <c r="O558" i="4"/>
  <c r="R558" i="4"/>
  <c r="Q558" i="4" s="1"/>
  <c r="P558" i="4"/>
  <c r="S558" i="4" s="1"/>
  <c r="N559" i="4" s="1"/>
  <c r="D453" i="4"/>
  <c r="G453" i="4" s="1"/>
  <c r="M477" i="3" l="1"/>
  <c r="O477" i="3" s="1"/>
  <c r="D484" i="3"/>
  <c r="G484" i="3" s="1"/>
  <c r="R559" i="4"/>
  <c r="O559" i="4"/>
  <c r="P559" i="4" s="1"/>
  <c r="S559" i="4" s="1"/>
  <c r="N560" i="4" s="1"/>
  <c r="E453" i="4"/>
  <c r="H453" i="4" s="1"/>
  <c r="C454" i="4" s="1"/>
  <c r="E484" i="3" l="1"/>
  <c r="H484" i="3" s="1"/>
  <c r="C485" i="3" s="1"/>
  <c r="D485" i="3" s="1"/>
  <c r="G485" i="3" s="1"/>
  <c r="N477" i="3"/>
  <c r="Q477" i="3" s="1"/>
  <c r="L478" i="3" s="1"/>
  <c r="R560" i="4"/>
  <c r="O560" i="4"/>
  <c r="P560" i="4" s="1"/>
  <c r="S560" i="4" s="1"/>
  <c r="N561" i="4" s="1"/>
  <c r="Q559" i="4"/>
  <c r="D454" i="4"/>
  <c r="G454" i="4" s="1"/>
  <c r="E485" i="3" l="1"/>
  <c r="H485" i="3" s="1"/>
  <c r="C486" i="3" s="1"/>
  <c r="M478" i="3"/>
  <c r="O478" i="3" s="1"/>
  <c r="N478" i="3"/>
  <c r="Q478" i="3" s="1"/>
  <c r="L479" i="3" s="1"/>
  <c r="E454" i="4"/>
  <c r="H454" i="4" s="1"/>
  <c r="C455" i="4" s="1"/>
  <c r="D486" i="3"/>
  <c r="G486" i="3" s="1"/>
  <c r="R561" i="4"/>
  <c r="O561" i="4"/>
  <c r="P561" i="4" s="1"/>
  <c r="S561" i="4" s="1"/>
  <c r="N562" i="4" s="1"/>
  <c r="Q560" i="4"/>
  <c r="D455" i="4"/>
  <c r="E455" i="4"/>
  <c r="M479" i="3" l="1"/>
  <c r="O479" i="3" s="1"/>
  <c r="N479" i="3"/>
  <c r="Q479" i="3" s="1"/>
  <c r="L480" i="3" s="1"/>
  <c r="E486" i="3"/>
  <c r="H486" i="3" s="1"/>
  <c r="C487" i="3" s="1"/>
  <c r="D487" i="3" s="1"/>
  <c r="R562" i="4"/>
  <c r="O562" i="4"/>
  <c r="P562" i="4" s="1"/>
  <c r="S562" i="4" s="1"/>
  <c r="N563" i="4" s="1"/>
  <c r="Q561" i="4"/>
  <c r="G455" i="4"/>
  <c r="G487" i="3" l="1"/>
  <c r="E487" i="3"/>
  <c r="H487" i="3" s="1"/>
  <c r="C488" i="3" s="1"/>
  <c r="M480" i="3"/>
  <c r="O480" i="3" s="1"/>
  <c r="N480" i="3"/>
  <c r="Q480" i="3" s="1"/>
  <c r="L481" i="3" s="1"/>
  <c r="D488" i="3"/>
  <c r="G488" i="3" s="1"/>
  <c r="E488" i="3"/>
  <c r="H488" i="3" s="1"/>
  <c r="C489" i="3" s="1"/>
  <c r="R563" i="4"/>
  <c r="O563" i="4"/>
  <c r="P563" i="4" s="1"/>
  <c r="S563" i="4" s="1"/>
  <c r="N564" i="4" s="1"/>
  <c r="Q562" i="4"/>
  <c r="H455" i="4"/>
  <c r="C456" i="4" s="1"/>
  <c r="M481" i="3" l="1"/>
  <c r="O481" i="3" s="1"/>
  <c r="N481" i="3"/>
  <c r="Q481" i="3" s="1"/>
  <c r="L482" i="3" s="1"/>
  <c r="D489" i="3"/>
  <c r="G489" i="3" s="1"/>
  <c r="E489" i="3"/>
  <c r="H489" i="3" s="1"/>
  <c r="C490" i="3" s="1"/>
  <c r="O564" i="4"/>
  <c r="R564" i="4"/>
  <c r="Q564" i="4" s="1"/>
  <c r="P564" i="4"/>
  <c r="S564" i="4" s="1"/>
  <c r="N565" i="4" s="1"/>
  <c r="D456" i="4"/>
  <c r="E456" i="4"/>
  <c r="Q563" i="4"/>
  <c r="M482" i="3" l="1"/>
  <c r="O482" i="3" s="1"/>
  <c r="N482" i="3"/>
  <c r="Q482" i="3" s="1"/>
  <c r="L483" i="3" s="1"/>
  <c r="D490" i="3"/>
  <c r="G490" i="3" s="1"/>
  <c r="E490" i="3"/>
  <c r="H490" i="3" s="1"/>
  <c r="C491" i="3" s="1"/>
  <c r="G456" i="4"/>
  <c r="R565" i="4"/>
  <c r="O565" i="4"/>
  <c r="P565" i="4" s="1"/>
  <c r="S565" i="4" s="1"/>
  <c r="N566" i="4" s="1"/>
  <c r="M483" i="3" l="1"/>
  <c r="O483" i="3" s="1"/>
  <c r="N483" i="3"/>
  <c r="Q483" i="3" s="1"/>
  <c r="L484" i="3" s="1"/>
  <c r="Q565" i="4"/>
  <c r="D491" i="3"/>
  <c r="G491" i="3" s="1"/>
  <c r="O566" i="4"/>
  <c r="P566" i="4" s="1"/>
  <c r="R566" i="4"/>
  <c r="Q566" i="4" s="1"/>
  <c r="H456" i="4"/>
  <c r="C457" i="4" s="1"/>
  <c r="E491" i="3" l="1"/>
  <c r="H491" i="3" s="1"/>
  <c r="C492" i="3" s="1"/>
  <c r="M484" i="3"/>
  <c r="O484" i="3" s="1"/>
  <c r="N484" i="3"/>
  <c r="Q484" i="3" s="1"/>
  <c r="L485" i="3" s="1"/>
  <c r="S566" i="4"/>
  <c r="N567" i="4" s="1"/>
  <c r="D492" i="3"/>
  <c r="G492" i="3" s="1"/>
  <c r="R567" i="4"/>
  <c r="O567" i="4"/>
  <c r="P567" i="4"/>
  <c r="S567" i="4" s="1"/>
  <c r="N568" i="4" s="1"/>
  <c r="D457" i="4"/>
  <c r="E457" i="4"/>
  <c r="E492" i="3" l="1"/>
  <c r="H492" i="3" s="1"/>
  <c r="C493" i="3" s="1"/>
  <c r="M485" i="3"/>
  <c r="O485" i="3" s="1"/>
  <c r="N485" i="3"/>
  <c r="Q485" i="3" s="1"/>
  <c r="L486" i="3" s="1"/>
  <c r="D493" i="3"/>
  <c r="G493" i="3" s="1"/>
  <c r="G457" i="4"/>
  <c r="O568" i="4"/>
  <c r="R568" i="4"/>
  <c r="Q568" i="4" s="1"/>
  <c r="P568" i="4"/>
  <c r="S568" i="4" s="1"/>
  <c r="N569" i="4" s="1"/>
  <c r="Q567" i="4"/>
  <c r="M486" i="3" l="1"/>
  <c r="O486" i="3" s="1"/>
  <c r="N486" i="3"/>
  <c r="Q486" i="3" s="1"/>
  <c r="L487" i="3" s="1"/>
  <c r="E493" i="3"/>
  <c r="H493" i="3" s="1"/>
  <c r="C494" i="3" s="1"/>
  <c r="O569" i="4"/>
  <c r="P569" i="4" s="1"/>
  <c r="R569" i="4"/>
  <c r="Q569" i="4" s="1"/>
  <c r="H457" i="4"/>
  <c r="C458" i="4" s="1"/>
  <c r="M487" i="3" l="1"/>
  <c r="O487" i="3" s="1"/>
  <c r="N487" i="3"/>
  <c r="Q487" i="3" s="1"/>
  <c r="L488" i="3" s="1"/>
  <c r="S569" i="4"/>
  <c r="N570" i="4" s="1"/>
  <c r="D494" i="3"/>
  <c r="G494" i="3" s="1"/>
  <c r="E494" i="3"/>
  <c r="H494" i="3" s="1"/>
  <c r="C495" i="3" s="1"/>
  <c r="R570" i="4"/>
  <c r="O570" i="4"/>
  <c r="P570" i="4" s="1"/>
  <c r="S570" i="4" s="1"/>
  <c r="N571" i="4" s="1"/>
  <c r="D458" i="4"/>
  <c r="M488" i="3" l="1"/>
  <c r="O488" i="3" s="1"/>
  <c r="N488" i="3"/>
  <c r="Q488" i="3" s="1"/>
  <c r="L489" i="3" s="1"/>
  <c r="D495" i="3"/>
  <c r="G495" i="3" s="1"/>
  <c r="E495" i="3"/>
  <c r="H495" i="3" s="1"/>
  <c r="C496" i="3" s="1"/>
  <c r="O571" i="4"/>
  <c r="R571" i="4"/>
  <c r="Q571" i="4" s="1"/>
  <c r="P571" i="4"/>
  <c r="S571" i="4" s="1"/>
  <c r="N572" i="4" s="1"/>
  <c r="G458" i="4"/>
  <c r="E458" i="4"/>
  <c r="H458" i="4" s="1"/>
  <c r="C459" i="4" s="1"/>
  <c r="Q570" i="4"/>
  <c r="M489" i="3" l="1"/>
  <c r="O489" i="3" s="1"/>
  <c r="D496" i="3"/>
  <c r="G496" i="3" s="1"/>
  <c r="E496" i="3"/>
  <c r="H496" i="3" s="1"/>
  <c r="C497" i="3" s="1"/>
  <c r="D459" i="4"/>
  <c r="O572" i="4"/>
  <c r="P572" i="4" s="1"/>
  <c r="R572" i="4"/>
  <c r="Q572" i="4" s="1"/>
  <c r="N489" i="3" l="1"/>
  <c r="Q489" i="3" s="1"/>
  <c r="L490" i="3" s="1"/>
  <c r="S572" i="4"/>
  <c r="N573" i="4" s="1"/>
  <c r="D497" i="3"/>
  <c r="G497" i="3" s="1"/>
  <c r="O573" i="4"/>
  <c r="R573" i="4"/>
  <c r="Q573" i="4" s="1"/>
  <c r="P573" i="4"/>
  <c r="S573" i="4" s="1"/>
  <c r="N574" i="4" s="1"/>
  <c r="G459" i="4"/>
  <c r="E459" i="4"/>
  <c r="H459" i="4" s="1"/>
  <c r="C460" i="4" s="1"/>
  <c r="E497" i="3" l="1"/>
  <c r="H497" i="3" s="1"/>
  <c r="C498" i="3" s="1"/>
  <c r="M490" i="3"/>
  <c r="O490" i="3" s="1"/>
  <c r="D498" i="3"/>
  <c r="G498" i="3" s="1"/>
  <c r="E498" i="3"/>
  <c r="H498" i="3" s="1"/>
  <c r="C499" i="3" s="1"/>
  <c r="D460" i="4"/>
  <c r="R574" i="4"/>
  <c r="O574" i="4"/>
  <c r="P574" i="4"/>
  <c r="S574" i="4" s="1"/>
  <c r="N575" i="4" s="1"/>
  <c r="N490" i="3" l="1"/>
  <c r="Q490" i="3" s="1"/>
  <c r="L491" i="3" s="1"/>
  <c r="D499" i="3"/>
  <c r="G499" i="3" s="1"/>
  <c r="E499" i="3"/>
  <c r="H499" i="3" s="1"/>
  <c r="C500" i="3" s="1"/>
  <c r="O575" i="4"/>
  <c r="P575" i="4" s="1"/>
  <c r="R575" i="4"/>
  <c r="Q575" i="4" s="1"/>
  <c r="Q574" i="4"/>
  <c r="G460" i="4"/>
  <c r="E460" i="4"/>
  <c r="M491" i="3" l="1"/>
  <c r="O491" i="3" s="1"/>
  <c r="N491" i="3"/>
  <c r="Q491" i="3" s="1"/>
  <c r="L492" i="3" s="1"/>
  <c r="H460" i="4"/>
  <c r="C461" i="4" s="1"/>
  <c r="S575" i="4"/>
  <c r="N576" i="4" s="1"/>
  <c r="D500" i="3"/>
  <c r="G500" i="3" s="1"/>
  <c r="E500" i="3"/>
  <c r="H500" i="3" s="1"/>
  <c r="C501" i="3" s="1"/>
  <c r="O576" i="4"/>
  <c r="R576" i="4"/>
  <c r="Q576" i="4" s="1"/>
  <c r="P576" i="4"/>
  <c r="S576" i="4" s="1"/>
  <c r="N577" i="4" s="1"/>
  <c r="D461" i="4"/>
  <c r="G461" i="4" s="1"/>
  <c r="M492" i="3" l="1"/>
  <c r="O492" i="3" s="1"/>
  <c r="N492" i="3"/>
  <c r="Q492" i="3" s="1"/>
  <c r="L493" i="3" s="1"/>
  <c r="D501" i="3"/>
  <c r="G501" i="3" s="1"/>
  <c r="E501" i="3"/>
  <c r="H501" i="3" s="1"/>
  <c r="C502" i="3" s="1"/>
  <c r="E461" i="4"/>
  <c r="H461" i="4" s="1"/>
  <c r="C462" i="4" s="1"/>
  <c r="R577" i="4"/>
  <c r="O577" i="4"/>
  <c r="P577" i="4" s="1"/>
  <c r="S577" i="4" s="1"/>
  <c r="N578" i="4" s="1"/>
  <c r="M493" i="3" l="1"/>
  <c r="O493" i="3" s="1"/>
  <c r="N493" i="3"/>
  <c r="Q493" i="3" s="1"/>
  <c r="L494" i="3" s="1"/>
  <c r="D502" i="3"/>
  <c r="G502" i="3" s="1"/>
  <c r="E502" i="3"/>
  <c r="H502" i="3" s="1"/>
  <c r="C503" i="3" s="1"/>
  <c r="O578" i="4"/>
  <c r="P578" i="4" s="1"/>
  <c r="R578" i="4"/>
  <c r="Q578" i="4" s="1"/>
  <c r="Q577" i="4"/>
  <c r="D462" i="4"/>
  <c r="G462" i="4" s="1"/>
  <c r="E462" i="4"/>
  <c r="H462" i="4" s="1"/>
  <c r="C463" i="4" s="1"/>
  <c r="M494" i="3" l="1"/>
  <c r="O494" i="3" s="1"/>
  <c r="S578" i="4"/>
  <c r="N579" i="4" s="1"/>
  <c r="D503" i="3"/>
  <c r="G503" i="3" s="1"/>
  <c r="E503" i="3"/>
  <c r="H503" i="3" s="1"/>
  <c r="C504" i="3" s="1"/>
  <c r="O579" i="4"/>
  <c r="R579" i="4"/>
  <c r="Q579" i="4" s="1"/>
  <c r="P579" i="4"/>
  <c r="S579" i="4" s="1"/>
  <c r="N580" i="4" s="1"/>
  <c r="D463" i="4"/>
  <c r="G463" i="4" s="1"/>
  <c r="N494" i="3" l="1"/>
  <c r="Q494" i="3" s="1"/>
  <c r="L495" i="3" s="1"/>
  <c r="D504" i="3"/>
  <c r="G504" i="3" s="1"/>
  <c r="E463" i="4"/>
  <c r="H463" i="4" s="1"/>
  <c r="C464" i="4" s="1"/>
  <c r="R580" i="4"/>
  <c r="O580" i="4"/>
  <c r="P580" i="4"/>
  <c r="S580" i="4" s="1"/>
  <c r="N581" i="4" s="1"/>
  <c r="E504" i="3" l="1"/>
  <c r="H504" i="3" s="1"/>
  <c r="C505" i="3" s="1"/>
  <c r="M495" i="3"/>
  <c r="O495" i="3" s="1"/>
  <c r="D505" i="3"/>
  <c r="G505" i="3" s="1"/>
  <c r="O581" i="4"/>
  <c r="P581" i="4" s="1"/>
  <c r="R581" i="4"/>
  <c r="Q581" i="4" s="1"/>
  <c r="Q580" i="4"/>
  <c r="D464" i="4"/>
  <c r="G464" i="4" s="1"/>
  <c r="E505" i="3" l="1"/>
  <c r="H505" i="3" s="1"/>
  <c r="C506" i="3" s="1"/>
  <c r="N495" i="3"/>
  <c r="Q495" i="3" s="1"/>
  <c r="L496" i="3" s="1"/>
  <c r="S581" i="4"/>
  <c r="N582" i="4" s="1"/>
  <c r="D506" i="3"/>
  <c r="G506" i="3" s="1"/>
  <c r="O582" i="4"/>
  <c r="R582" i="4"/>
  <c r="Q582" i="4" s="1"/>
  <c r="P582" i="4"/>
  <c r="S582" i="4" s="1"/>
  <c r="N583" i="4" s="1"/>
  <c r="E464" i="4"/>
  <c r="H464" i="4" s="1"/>
  <c r="C465" i="4" s="1"/>
  <c r="M496" i="3" l="1"/>
  <c r="O496" i="3" s="1"/>
  <c r="N496" i="3"/>
  <c r="Q496" i="3" s="1"/>
  <c r="L497" i="3" s="1"/>
  <c r="E506" i="3"/>
  <c r="H506" i="3" s="1"/>
  <c r="C507" i="3" s="1"/>
  <c r="D465" i="4"/>
  <c r="G465" i="4" s="1"/>
  <c r="R583" i="4"/>
  <c r="O583" i="4"/>
  <c r="P583" i="4" s="1"/>
  <c r="S583" i="4" s="1"/>
  <c r="N584" i="4" s="1"/>
  <c r="M497" i="3" l="1"/>
  <c r="O497" i="3" s="1"/>
  <c r="N497" i="3"/>
  <c r="Q497" i="3" s="1"/>
  <c r="L498" i="3" s="1"/>
  <c r="D507" i="3"/>
  <c r="G507" i="3" s="1"/>
  <c r="E507" i="3"/>
  <c r="H507" i="3" s="1"/>
  <c r="C508" i="3" s="1"/>
  <c r="O584" i="4"/>
  <c r="R584" i="4"/>
  <c r="Q584" i="4" s="1"/>
  <c r="P584" i="4"/>
  <c r="S584" i="4" s="1"/>
  <c r="N585" i="4" s="1"/>
  <c r="Q583" i="4"/>
  <c r="E465" i="4"/>
  <c r="H465" i="4" s="1"/>
  <c r="C466" i="4" s="1"/>
  <c r="M498" i="3" l="1"/>
  <c r="O498" i="3" s="1"/>
  <c r="N498" i="3"/>
  <c r="Q498" i="3" s="1"/>
  <c r="L499" i="3" s="1"/>
  <c r="D508" i="3"/>
  <c r="G508" i="3" s="1"/>
  <c r="E508" i="3"/>
  <c r="H508" i="3" s="1"/>
  <c r="C509" i="3" s="1"/>
  <c r="D466" i="4"/>
  <c r="G466" i="4" s="1"/>
  <c r="E466" i="4"/>
  <c r="H466" i="4" s="1"/>
  <c r="C467" i="4" s="1"/>
  <c r="R585" i="4"/>
  <c r="O585" i="4"/>
  <c r="P585" i="4" s="1"/>
  <c r="S585" i="4" s="1"/>
  <c r="N586" i="4" s="1"/>
  <c r="M499" i="3" l="1"/>
  <c r="O499" i="3" s="1"/>
  <c r="N499" i="3"/>
  <c r="Q499" i="3" s="1"/>
  <c r="L500" i="3" s="1"/>
  <c r="D509" i="3"/>
  <c r="G509" i="3" s="1"/>
  <c r="E509" i="3"/>
  <c r="H509" i="3" s="1"/>
  <c r="C510" i="3" s="1"/>
  <c r="O586" i="4"/>
  <c r="R586" i="4"/>
  <c r="Q586" i="4" s="1"/>
  <c r="P586" i="4"/>
  <c r="S586" i="4" s="1"/>
  <c r="N587" i="4" s="1"/>
  <c r="Q585" i="4"/>
  <c r="D467" i="4"/>
  <c r="G467" i="4" s="1"/>
  <c r="E467" i="4"/>
  <c r="H467" i="4" s="1"/>
  <c r="C468" i="4" s="1"/>
  <c r="M500" i="3" l="1"/>
  <c r="O500" i="3" s="1"/>
  <c r="N500" i="3"/>
  <c r="Q500" i="3" s="1"/>
  <c r="L501" i="3" s="1"/>
  <c r="D510" i="3"/>
  <c r="G510" i="3" s="1"/>
  <c r="E510" i="3"/>
  <c r="H510" i="3" s="1"/>
  <c r="C511" i="3" s="1"/>
  <c r="D468" i="4"/>
  <c r="G468" i="4" s="1"/>
  <c r="E468" i="4"/>
  <c r="H468" i="4" s="1"/>
  <c r="C469" i="4" s="1"/>
  <c r="O587" i="4"/>
  <c r="P587" i="4" s="1"/>
  <c r="R587" i="4"/>
  <c r="Q587" i="4" s="1"/>
  <c r="M501" i="3" l="1"/>
  <c r="O501" i="3" s="1"/>
  <c r="N501" i="3"/>
  <c r="Q501" i="3" s="1"/>
  <c r="L502" i="3" s="1"/>
  <c r="S587" i="4"/>
  <c r="N588" i="4" s="1"/>
  <c r="D511" i="3"/>
  <c r="G511" i="3" s="1"/>
  <c r="E511" i="3"/>
  <c r="H511" i="3" s="1"/>
  <c r="C512" i="3" s="1"/>
  <c r="O588" i="4"/>
  <c r="R588" i="4"/>
  <c r="Q588" i="4" s="1"/>
  <c r="P588" i="4"/>
  <c r="S588" i="4" s="1"/>
  <c r="N589" i="4" s="1"/>
  <c r="D469" i="4"/>
  <c r="G469" i="4" s="1"/>
  <c r="M502" i="3" l="1"/>
  <c r="O502" i="3" s="1"/>
  <c r="D512" i="3"/>
  <c r="G512" i="3" s="1"/>
  <c r="E469" i="4"/>
  <c r="H469" i="4" s="1"/>
  <c r="C470" i="4" s="1"/>
  <c r="R589" i="4"/>
  <c r="O589" i="4"/>
  <c r="P589" i="4" s="1"/>
  <c r="S589" i="4" s="1"/>
  <c r="N590" i="4" s="1"/>
  <c r="N502" i="3" l="1"/>
  <c r="Q502" i="3" s="1"/>
  <c r="L503" i="3" s="1"/>
  <c r="E512" i="3"/>
  <c r="H512" i="3" s="1"/>
  <c r="C513" i="3" s="1"/>
  <c r="R590" i="4"/>
  <c r="O590" i="4"/>
  <c r="P590" i="4"/>
  <c r="S590" i="4" s="1"/>
  <c r="N591" i="4" s="1"/>
  <c r="Q589" i="4"/>
  <c r="D470" i="4"/>
  <c r="G470" i="4" s="1"/>
  <c r="M503" i="3" l="1"/>
  <c r="O503" i="3" s="1"/>
  <c r="N503" i="3"/>
  <c r="Q503" i="3" s="1"/>
  <c r="L504" i="3" s="1"/>
  <c r="D513" i="3"/>
  <c r="G513" i="3" s="1"/>
  <c r="E513" i="3"/>
  <c r="H513" i="3" s="1"/>
  <c r="C514" i="3" s="1"/>
  <c r="E470" i="4"/>
  <c r="H470" i="4" s="1"/>
  <c r="C471" i="4" s="1"/>
  <c r="O591" i="4"/>
  <c r="P591" i="4"/>
  <c r="R591" i="4"/>
  <c r="Q591" i="4" s="1"/>
  <c r="Q590" i="4"/>
  <c r="M504" i="3" l="1"/>
  <c r="O504" i="3" s="1"/>
  <c r="D514" i="3"/>
  <c r="G514" i="3" s="1"/>
  <c r="E514" i="3"/>
  <c r="H514" i="3" s="1"/>
  <c r="C515" i="3" s="1"/>
  <c r="S591" i="4"/>
  <c r="N592" i="4" s="1"/>
  <c r="D471" i="4"/>
  <c r="G471" i="4" s="1"/>
  <c r="E471" i="4"/>
  <c r="H471" i="4" s="1"/>
  <c r="C472" i="4" s="1"/>
  <c r="N504" i="3" l="1"/>
  <c r="Q504" i="3" s="1"/>
  <c r="L505" i="3" s="1"/>
  <c r="D515" i="3"/>
  <c r="G515" i="3" s="1"/>
  <c r="D472" i="4"/>
  <c r="G472" i="4" s="1"/>
  <c r="R592" i="4"/>
  <c r="O592" i="4"/>
  <c r="P592" i="4"/>
  <c r="S592" i="4" s="1"/>
  <c r="N593" i="4" s="1"/>
  <c r="E515" i="3" l="1"/>
  <c r="H515" i="3" s="1"/>
  <c r="C516" i="3" s="1"/>
  <c r="M505" i="3"/>
  <c r="O505" i="3" s="1"/>
  <c r="N505" i="3"/>
  <c r="Q505" i="3" s="1"/>
  <c r="L506" i="3" s="1"/>
  <c r="D516" i="3"/>
  <c r="G516" i="3" s="1"/>
  <c r="R593" i="4"/>
  <c r="O593" i="4"/>
  <c r="P593" i="4" s="1"/>
  <c r="S593" i="4" s="1"/>
  <c r="N594" i="4" s="1"/>
  <c r="Q592" i="4"/>
  <c r="E472" i="4"/>
  <c r="H472" i="4" s="1"/>
  <c r="C473" i="4" s="1"/>
  <c r="E516" i="3" l="1"/>
  <c r="H516" i="3" s="1"/>
  <c r="C517" i="3" s="1"/>
  <c r="M506" i="3"/>
  <c r="O506" i="3" s="1"/>
  <c r="D517" i="3"/>
  <c r="G517" i="3" s="1"/>
  <c r="O594" i="4"/>
  <c r="P594" i="4"/>
  <c r="R594" i="4"/>
  <c r="Q594" i="4" s="1"/>
  <c r="D473" i="4"/>
  <c r="G473" i="4" s="1"/>
  <c r="E473" i="4"/>
  <c r="H473" i="4" s="1"/>
  <c r="C474" i="4" s="1"/>
  <c r="Q593" i="4"/>
  <c r="E517" i="3" l="1"/>
  <c r="H517" i="3" s="1"/>
  <c r="C518" i="3" s="1"/>
  <c r="N506" i="3"/>
  <c r="Q506" i="3" s="1"/>
  <c r="L507" i="3" s="1"/>
  <c r="D518" i="3"/>
  <c r="G518" i="3" s="1"/>
  <c r="D474" i="4"/>
  <c r="G474" i="4" s="1"/>
  <c r="E474" i="4"/>
  <c r="H474" i="4" s="1"/>
  <c r="C475" i="4" s="1"/>
  <c r="S594" i="4"/>
  <c r="N595" i="4" s="1"/>
  <c r="M507" i="3" l="1"/>
  <c r="O507" i="3" s="1"/>
  <c r="N507" i="3"/>
  <c r="Q507" i="3" s="1"/>
  <c r="L508" i="3" s="1"/>
  <c r="E518" i="3"/>
  <c r="H518" i="3" s="1"/>
  <c r="C519" i="3" s="1"/>
  <c r="R595" i="4"/>
  <c r="O595" i="4"/>
  <c r="P595" i="4" s="1"/>
  <c r="S595" i="4" s="1"/>
  <c r="N596" i="4" s="1"/>
  <c r="D475" i="4"/>
  <c r="G475" i="4" s="1"/>
  <c r="M508" i="3" l="1"/>
  <c r="O508" i="3" s="1"/>
  <c r="N508" i="3"/>
  <c r="Q508" i="3" s="1"/>
  <c r="L509" i="3" s="1"/>
  <c r="D519" i="3"/>
  <c r="G519" i="3" s="1"/>
  <c r="E519" i="3"/>
  <c r="H519" i="3" s="1"/>
  <c r="C520" i="3" s="1"/>
  <c r="R596" i="4"/>
  <c r="O596" i="4"/>
  <c r="P596" i="4" s="1"/>
  <c r="S596" i="4" s="1"/>
  <c r="N597" i="4" s="1"/>
  <c r="E475" i="4"/>
  <c r="H475" i="4" s="1"/>
  <c r="C476" i="4" s="1"/>
  <c r="Q595" i="4"/>
  <c r="M509" i="3" l="1"/>
  <c r="O509" i="3" s="1"/>
  <c r="D520" i="3"/>
  <c r="G520" i="3" s="1"/>
  <c r="E520" i="3"/>
  <c r="H520" i="3" s="1"/>
  <c r="C521" i="3" s="1"/>
  <c r="O597" i="4"/>
  <c r="R597" i="4"/>
  <c r="Q597" i="4" s="1"/>
  <c r="P597" i="4"/>
  <c r="S597" i="4" s="1"/>
  <c r="N598" i="4" s="1"/>
  <c r="D476" i="4"/>
  <c r="G476" i="4" s="1"/>
  <c r="Q596" i="4"/>
  <c r="N509" i="3" l="1"/>
  <c r="Q509" i="3" s="1"/>
  <c r="L510" i="3" s="1"/>
  <c r="D521" i="3"/>
  <c r="G521" i="3" s="1"/>
  <c r="E521" i="3"/>
  <c r="H521" i="3" s="1"/>
  <c r="C522" i="3" s="1"/>
  <c r="E476" i="4"/>
  <c r="H476" i="4" s="1"/>
  <c r="C477" i="4" s="1"/>
  <c r="R598" i="4"/>
  <c r="O598" i="4"/>
  <c r="P598" i="4" s="1"/>
  <c r="S598" i="4" s="1"/>
  <c r="N599" i="4" s="1"/>
  <c r="M510" i="3" l="1"/>
  <c r="O510" i="3" s="1"/>
  <c r="N510" i="3"/>
  <c r="Q510" i="3" s="1"/>
  <c r="L511" i="3" s="1"/>
  <c r="D522" i="3"/>
  <c r="G522" i="3" s="1"/>
  <c r="E522" i="3"/>
  <c r="H522" i="3" s="1"/>
  <c r="C523" i="3" s="1"/>
  <c r="O599" i="4"/>
  <c r="P599" i="4" s="1"/>
  <c r="R599" i="4"/>
  <c r="Q599" i="4" s="1"/>
  <c r="Q598" i="4"/>
  <c r="D477" i="4"/>
  <c r="G477" i="4" s="1"/>
  <c r="M511" i="3" l="1"/>
  <c r="O511" i="3" s="1"/>
  <c r="N511" i="3"/>
  <c r="Q511" i="3" s="1"/>
  <c r="L512" i="3" s="1"/>
  <c r="S599" i="4"/>
  <c r="N600" i="4" s="1"/>
  <c r="D523" i="3"/>
  <c r="G523" i="3" s="1"/>
  <c r="E523" i="3"/>
  <c r="H523" i="3" s="1"/>
  <c r="C524" i="3" s="1"/>
  <c r="R600" i="4"/>
  <c r="O600" i="4"/>
  <c r="P600" i="4"/>
  <c r="S600" i="4" s="1"/>
  <c r="N601" i="4" s="1"/>
  <c r="E477" i="4"/>
  <c r="H477" i="4" s="1"/>
  <c r="C478" i="4" s="1"/>
  <c r="M512" i="3" l="1"/>
  <c r="O512" i="3" s="1"/>
  <c r="D524" i="3"/>
  <c r="G524" i="3" s="1"/>
  <c r="E524" i="3"/>
  <c r="H524" i="3" s="1"/>
  <c r="C525" i="3" s="1"/>
  <c r="D478" i="4"/>
  <c r="G478" i="4" s="1"/>
  <c r="O601" i="4"/>
  <c r="P601" i="4" s="1"/>
  <c r="R601" i="4"/>
  <c r="Q601" i="4" s="1"/>
  <c r="Q600" i="4"/>
  <c r="N512" i="3" l="1"/>
  <c r="Q512" i="3" s="1"/>
  <c r="L513" i="3" s="1"/>
  <c r="S601" i="4"/>
  <c r="N602" i="4" s="1"/>
  <c r="D525" i="3"/>
  <c r="G525" i="3" s="1"/>
  <c r="O602" i="4"/>
  <c r="P602" i="4" s="1"/>
  <c r="R602" i="4"/>
  <c r="Q602" i="4" s="1"/>
  <c r="E478" i="4"/>
  <c r="H478" i="4" s="1"/>
  <c r="C479" i="4" s="1"/>
  <c r="E525" i="3" l="1"/>
  <c r="H525" i="3" s="1"/>
  <c r="C526" i="3" s="1"/>
  <c r="M513" i="3"/>
  <c r="O513" i="3" s="1"/>
  <c r="S602" i="4"/>
  <c r="N603" i="4" s="1"/>
  <c r="D526" i="3"/>
  <c r="G526" i="3" s="1"/>
  <c r="R603" i="4"/>
  <c r="O603" i="4"/>
  <c r="P603" i="4"/>
  <c r="S603" i="4" s="1"/>
  <c r="N604" i="4" s="1"/>
  <c r="D479" i="4"/>
  <c r="G479" i="4" s="1"/>
  <c r="N513" i="3" l="1"/>
  <c r="Q513" i="3" s="1"/>
  <c r="L514" i="3" s="1"/>
  <c r="E526" i="3"/>
  <c r="H526" i="3" s="1"/>
  <c r="C527" i="3" s="1"/>
  <c r="E479" i="4"/>
  <c r="H479" i="4" s="1"/>
  <c r="C480" i="4" s="1"/>
  <c r="R604" i="4"/>
  <c r="O604" i="4"/>
  <c r="F17" i="2" s="1"/>
  <c r="F19" i="2" s="1"/>
  <c r="Q603" i="4"/>
  <c r="M514" i="3" l="1"/>
  <c r="O514" i="3" s="1"/>
  <c r="D527" i="3"/>
  <c r="G527" i="3" s="1"/>
  <c r="P604" i="4"/>
  <c r="S604" i="4" s="1"/>
  <c r="F18" i="2"/>
  <c r="F20" i="2" s="1"/>
  <c r="Q604" i="4"/>
  <c r="D480" i="4"/>
  <c r="G480" i="4" s="1"/>
  <c r="E527" i="3" l="1"/>
  <c r="H527" i="3" s="1"/>
  <c r="C528" i="3" s="1"/>
  <c r="N514" i="3"/>
  <c r="Q514" i="3" s="1"/>
  <c r="L515" i="3" s="1"/>
  <c r="D528" i="3"/>
  <c r="G528" i="3" s="1"/>
  <c r="E528" i="3"/>
  <c r="H528" i="3" s="1"/>
  <c r="C529" i="3" s="1"/>
  <c r="E480" i="4"/>
  <c r="H480" i="4" s="1"/>
  <c r="C481" i="4" s="1"/>
  <c r="M515" i="3" l="1"/>
  <c r="O515" i="3" s="1"/>
  <c r="N515" i="3"/>
  <c r="Q515" i="3" s="1"/>
  <c r="L516" i="3" s="1"/>
  <c r="D529" i="3"/>
  <c r="G529" i="3" s="1"/>
  <c r="E529" i="3"/>
  <c r="H529" i="3" s="1"/>
  <c r="C530" i="3" s="1"/>
  <c r="D481" i="4"/>
  <c r="G481" i="4" s="1"/>
  <c r="E481" i="4"/>
  <c r="H481" i="4" s="1"/>
  <c r="C482" i="4" s="1"/>
  <c r="M516" i="3" l="1"/>
  <c r="O516" i="3" s="1"/>
  <c r="N516" i="3"/>
  <c r="Q516" i="3" s="1"/>
  <c r="L517" i="3" s="1"/>
  <c r="D530" i="3"/>
  <c r="G530" i="3" s="1"/>
  <c r="E530" i="3"/>
  <c r="H530" i="3" s="1"/>
  <c r="C531" i="3" s="1"/>
  <c r="D482" i="4"/>
  <c r="G482" i="4" s="1"/>
  <c r="M517" i="3" l="1"/>
  <c r="O517" i="3" s="1"/>
  <c r="N517" i="3"/>
  <c r="Q517" i="3" s="1"/>
  <c r="L518" i="3" s="1"/>
  <c r="D531" i="3"/>
  <c r="G531" i="3" s="1"/>
  <c r="E531" i="3"/>
  <c r="H531" i="3" s="1"/>
  <c r="C532" i="3" s="1"/>
  <c r="E482" i="4"/>
  <c r="H482" i="4" s="1"/>
  <c r="C483" i="4" s="1"/>
  <c r="M518" i="3" l="1"/>
  <c r="O518" i="3" s="1"/>
  <c r="N518" i="3"/>
  <c r="Q518" i="3" s="1"/>
  <c r="L519" i="3" s="1"/>
  <c r="D532" i="3"/>
  <c r="G532" i="3" s="1"/>
  <c r="E532" i="3"/>
  <c r="H532" i="3" s="1"/>
  <c r="C533" i="3" s="1"/>
  <c r="D483" i="4"/>
  <c r="G483" i="4" s="1"/>
  <c r="E483" i="4"/>
  <c r="H483" i="4" s="1"/>
  <c r="C484" i="4" s="1"/>
  <c r="M519" i="3" l="1"/>
  <c r="O519" i="3" s="1"/>
  <c r="D533" i="3"/>
  <c r="G533" i="3" s="1"/>
  <c r="D484" i="4"/>
  <c r="G484" i="4" s="1"/>
  <c r="E533" i="3" l="1"/>
  <c r="H533" i="3" s="1"/>
  <c r="C534" i="3" s="1"/>
  <c r="D534" i="3" s="1"/>
  <c r="N519" i="3"/>
  <c r="Q519" i="3" s="1"/>
  <c r="L520" i="3" s="1"/>
  <c r="E484" i="4"/>
  <c r="H484" i="4" s="1"/>
  <c r="C485" i="4" s="1"/>
  <c r="G534" i="3" l="1"/>
  <c r="E534" i="3"/>
  <c r="H534" i="3" s="1"/>
  <c r="C535" i="3" s="1"/>
  <c r="M520" i="3"/>
  <c r="O520" i="3" s="1"/>
  <c r="N520" i="3"/>
  <c r="Q520" i="3" s="1"/>
  <c r="L521" i="3" s="1"/>
  <c r="D535" i="3"/>
  <c r="G535" i="3" s="1"/>
  <c r="E535" i="3"/>
  <c r="H535" i="3" s="1"/>
  <c r="C536" i="3" s="1"/>
  <c r="D485" i="4"/>
  <c r="G485" i="4" s="1"/>
  <c r="M521" i="3" l="1"/>
  <c r="O521" i="3" s="1"/>
  <c r="D536" i="3"/>
  <c r="G536" i="3" s="1"/>
  <c r="E536" i="3"/>
  <c r="H536" i="3" s="1"/>
  <c r="C537" i="3" s="1"/>
  <c r="E485" i="4"/>
  <c r="H485" i="4" s="1"/>
  <c r="C486" i="4" s="1"/>
  <c r="N521" i="3" l="1"/>
  <c r="Q521" i="3" s="1"/>
  <c r="L522" i="3" s="1"/>
  <c r="D537" i="3"/>
  <c r="G537" i="3" s="1"/>
  <c r="D486" i="4"/>
  <c r="G486" i="4" s="1"/>
  <c r="E486" i="4"/>
  <c r="H486" i="4" s="1"/>
  <c r="C487" i="4" s="1"/>
  <c r="E537" i="3" l="1"/>
  <c r="H537" i="3" s="1"/>
  <c r="C538" i="3" s="1"/>
  <c r="M522" i="3"/>
  <c r="O522" i="3" s="1"/>
  <c r="D538" i="3"/>
  <c r="G538" i="3" s="1"/>
  <c r="D487" i="4"/>
  <c r="G487" i="4" s="1"/>
  <c r="E538" i="3" l="1"/>
  <c r="H538" i="3" s="1"/>
  <c r="C539" i="3" s="1"/>
  <c r="N522" i="3"/>
  <c r="Q522" i="3" s="1"/>
  <c r="L523" i="3" s="1"/>
  <c r="D539" i="3"/>
  <c r="G539" i="3" s="1"/>
  <c r="E539" i="3"/>
  <c r="H539" i="3" s="1"/>
  <c r="C540" i="3" s="1"/>
  <c r="E487" i="4"/>
  <c r="H487" i="4" s="1"/>
  <c r="C488" i="4" s="1"/>
  <c r="M523" i="3" l="1"/>
  <c r="O523" i="3" s="1"/>
  <c r="N523" i="3"/>
  <c r="Q523" i="3" s="1"/>
  <c r="L524" i="3" s="1"/>
  <c r="D540" i="3"/>
  <c r="G540" i="3" s="1"/>
  <c r="E540" i="3"/>
  <c r="H540" i="3" s="1"/>
  <c r="C541" i="3" s="1"/>
  <c r="D488" i="4"/>
  <c r="G488" i="4" s="1"/>
  <c r="M524" i="3" l="1"/>
  <c r="O524" i="3" s="1"/>
  <c r="D541" i="3"/>
  <c r="G541" i="3" s="1"/>
  <c r="E541" i="3"/>
  <c r="H541" i="3" s="1"/>
  <c r="C542" i="3" s="1"/>
  <c r="E488" i="4"/>
  <c r="H488" i="4" s="1"/>
  <c r="C489" i="4" s="1"/>
  <c r="N524" i="3" l="1"/>
  <c r="Q524" i="3" s="1"/>
  <c r="L525" i="3" s="1"/>
  <c r="D542" i="3"/>
  <c r="G542" i="3" s="1"/>
  <c r="D489" i="4"/>
  <c r="G489" i="4" s="1"/>
  <c r="E542" i="3" l="1"/>
  <c r="H542" i="3" s="1"/>
  <c r="C543" i="3" s="1"/>
  <c r="M525" i="3"/>
  <c r="O525" i="3" s="1"/>
  <c r="D543" i="3"/>
  <c r="G543" i="3" s="1"/>
  <c r="E489" i="4"/>
  <c r="H489" i="4" s="1"/>
  <c r="C490" i="4" s="1"/>
  <c r="N525" i="3" l="1"/>
  <c r="Q525" i="3" s="1"/>
  <c r="L526" i="3" s="1"/>
  <c r="E543" i="3"/>
  <c r="H543" i="3" s="1"/>
  <c r="C544" i="3" s="1"/>
  <c r="D544" i="3" s="1"/>
  <c r="D490" i="4"/>
  <c r="G490" i="4" s="1"/>
  <c r="G544" i="3" l="1"/>
  <c r="E544" i="3"/>
  <c r="H544" i="3" s="1"/>
  <c r="C545" i="3" s="1"/>
  <c r="M526" i="3"/>
  <c r="O526" i="3" s="1"/>
  <c r="N526" i="3"/>
  <c r="Q526" i="3" s="1"/>
  <c r="L527" i="3" s="1"/>
  <c r="D545" i="3"/>
  <c r="G545" i="3" s="1"/>
  <c r="E490" i="4"/>
  <c r="H490" i="4" s="1"/>
  <c r="C491" i="4" s="1"/>
  <c r="M527" i="3" l="1"/>
  <c r="O527" i="3" s="1"/>
  <c r="N527" i="3"/>
  <c r="Q527" i="3" s="1"/>
  <c r="L528" i="3" s="1"/>
  <c r="E545" i="3"/>
  <c r="H545" i="3" s="1"/>
  <c r="C546" i="3" s="1"/>
  <c r="D491" i="4"/>
  <c r="G491" i="4" s="1"/>
  <c r="M528" i="3" l="1"/>
  <c r="O528" i="3" s="1"/>
  <c r="N528" i="3"/>
  <c r="Q528" i="3" s="1"/>
  <c r="L529" i="3" s="1"/>
  <c r="D546" i="3"/>
  <c r="G546" i="3" s="1"/>
  <c r="E546" i="3"/>
  <c r="H546" i="3" s="1"/>
  <c r="C547" i="3" s="1"/>
  <c r="E491" i="4"/>
  <c r="H491" i="4" s="1"/>
  <c r="C492" i="4" s="1"/>
  <c r="M529" i="3" l="1"/>
  <c r="O529" i="3" s="1"/>
  <c r="D547" i="3"/>
  <c r="G547" i="3" s="1"/>
  <c r="E547" i="3"/>
  <c r="H547" i="3" s="1"/>
  <c r="C548" i="3" s="1"/>
  <c r="D492" i="4"/>
  <c r="G492" i="4" s="1"/>
  <c r="E492" i="4"/>
  <c r="H492" i="4" s="1"/>
  <c r="C493" i="4" s="1"/>
  <c r="N529" i="3" l="1"/>
  <c r="Q529" i="3" s="1"/>
  <c r="L530" i="3" s="1"/>
  <c r="D548" i="3"/>
  <c r="G548" i="3" s="1"/>
  <c r="D493" i="4"/>
  <c r="G493" i="4" s="1"/>
  <c r="E493" i="4"/>
  <c r="H493" i="4" s="1"/>
  <c r="C494" i="4" s="1"/>
  <c r="E548" i="3" l="1"/>
  <c r="H548" i="3" s="1"/>
  <c r="C549" i="3" s="1"/>
  <c r="M530" i="3"/>
  <c r="O530" i="3" s="1"/>
  <c r="D549" i="3"/>
  <c r="G549" i="3" s="1"/>
  <c r="D494" i="4"/>
  <c r="G494" i="4" s="1"/>
  <c r="E494" i="4"/>
  <c r="H494" i="4" s="1"/>
  <c r="C495" i="4" s="1"/>
  <c r="N530" i="3" l="1"/>
  <c r="Q530" i="3" s="1"/>
  <c r="L531" i="3" s="1"/>
  <c r="E549" i="3"/>
  <c r="H549" i="3" s="1"/>
  <c r="C550" i="3" s="1"/>
  <c r="D495" i="4"/>
  <c r="G495" i="4" s="1"/>
  <c r="E495" i="4"/>
  <c r="H495" i="4" s="1"/>
  <c r="C496" i="4" s="1"/>
  <c r="M531" i="3" l="1"/>
  <c r="O531" i="3" s="1"/>
  <c r="N531" i="3"/>
  <c r="Q531" i="3" s="1"/>
  <c r="L532" i="3" s="1"/>
  <c r="D550" i="3"/>
  <c r="G550" i="3" s="1"/>
  <c r="D496" i="4"/>
  <c r="G496" i="4" s="1"/>
  <c r="M532" i="3" l="1"/>
  <c r="O532" i="3" s="1"/>
  <c r="E550" i="3"/>
  <c r="H550" i="3" s="1"/>
  <c r="C551" i="3" s="1"/>
  <c r="E496" i="4"/>
  <c r="H496" i="4" s="1"/>
  <c r="C497" i="4" s="1"/>
  <c r="N532" i="3" l="1"/>
  <c r="Q532" i="3" s="1"/>
  <c r="L533" i="3" s="1"/>
  <c r="D551" i="3"/>
  <c r="G551" i="3" s="1"/>
  <c r="D497" i="4"/>
  <c r="G497" i="4" s="1"/>
  <c r="E497" i="4"/>
  <c r="H497" i="4" s="1"/>
  <c r="C498" i="4" s="1"/>
  <c r="E551" i="3" l="1"/>
  <c r="H551" i="3" s="1"/>
  <c r="C552" i="3" s="1"/>
  <c r="M533" i="3"/>
  <c r="O533" i="3" s="1"/>
  <c r="D552" i="3"/>
  <c r="G552" i="3" s="1"/>
  <c r="D498" i="4"/>
  <c r="G498" i="4" s="1"/>
  <c r="N533" i="3" l="1"/>
  <c r="Q533" i="3" s="1"/>
  <c r="L534" i="3" s="1"/>
  <c r="E552" i="3"/>
  <c r="H552" i="3" s="1"/>
  <c r="C553" i="3" s="1"/>
  <c r="E498" i="4"/>
  <c r="H498" i="4" s="1"/>
  <c r="C499" i="4" s="1"/>
  <c r="M534" i="3" l="1"/>
  <c r="O534" i="3" s="1"/>
  <c r="N534" i="3"/>
  <c r="Q534" i="3" s="1"/>
  <c r="L535" i="3" s="1"/>
  <c r="D553" i="3"/>
  <c r="G553" i="3" s="1"/>
  <c r="E553" i="3"/>
  <c r="H553" i="3" s="1"/>
  <c r="C554" i="3" s="1"/>
  <c r="D499" i="4"/>
  <c r="G499" i="4" s="1"/>
  <c r="M535" i="3" l="1"/>
  <c r="O535" i="3" s="1"/>
  <c r="D554" i="3"/>
  <c r="G554" i="3" s="1"/>
  <c r="E499" i="4"/>
  <c r="H499" i="4" s="1"/>
  <c r="C500" i="4" s="1"/>
  <c r="N535" i="3" l="1"/>
  <c r="Q535" i="3" s="1"/>
  <c r="L536" i="3" s="1"/>
  <c r="E554" i="3"/>
  <c r="H554" i="3" s="1"/>
  <c r="C555" i="3" s="1"/>
  <c r="D500" i="4"/>
  <c r="G500" i="4" s="1"/>
  <c r="E500" i="4"/>
  <c r="H500" i="4" s="1"/>
  <c r="C501" i="4" s="1"/>
  <c r="M536" i="3" l="1"/>
  <c r="O536" i="3" s="1"/>
  <c r="N536" i="3"/>
  <c r="Q536" i="3" s="1"/>
  <c r="L537" i="3" s="1"/>
  <c r="D555" i="3"/>
  <c r="G555" i="3" s="1"/>
  <c r="E555" i="3"/>
  <c r="H555" i="3" s="1"/>
  <c r="C556" i="3" s="1"/>
  <c r="D501" i="4"/>
  <c r="G501" i="4" s="1"/>
  <c r="M537" i="3" l="1"/>
  <c r="O537" i="3" s="1"/>
  <c r="N537" i="3"/>
  <c r="Q537" i="3" s="1"/>
  <c r="L538" i="3" s="1"/>
  <c r="D556" i="3"/>
  <c r="G556" i="3" s="1"/>
  <c r="E556" i="3"/>
  <c r="H556" i="3" s="1"/>
  <c r="C557" i="3" s="1"/>
  <c r="E501" i="4"/>
  <c r="H501" i="4" s="1"/>
  <c r="C502" i="4" s="1"/>
  <c r="M538" i="3" l="1"/>
  <c r="O538" i="3" s="1"/>
  <c r="N538" i="3"/>
  <c r="Q538" i="3" s="1"/>
  <c r="L539" i="3" s="1"/>
  <c r="D557" i="3"/>
  <c r="G557" i="3" s="1"/>
  <c r="D502" i="4"/>
  <c r="G502" i="4" s="1"/>
  <c r="M539" i="3" l="1"/>
  <c r="O539" i="3" s="1"/>
  <c r="N539" i="3"/>
  <c r="Q539" i="3" s="1"/>
  <c r="L540" i="3" s="1"/>
  <c r="E557" i="3"/>
  <c r="H557" i="3" s="1"/>
  <c r="C558" i="3" s="1"/>
  <c r="E502" i="4"/>
  <c r="H502" i="4" s="1"/>
  <c r="C503" i="4" s="1"/>
  <c r="M540" i="3" l="1"/>
  <c r="O540" i="3" s="1"/>
  <c r="D558" i="3"/>
  <c r="G558" i="3" s="1"/>
  <c r="E558" i="3"/>
  <c r="H558" i="3" s="1"/>
  <c r="C559" i="3" s="1"/>
  <c r="D503" i="4"/>
  <c r="G503" i="4" s="1"/>
  <c r="N540" i="3" l="1"/>
  <c r="Q540" i="3" s="1"/>
  <c r="L541" i="3" s="1"/>
  <c r="D559" i="3"/>
  <c r="G559" i="3" s="1"/>
  <c r="E559" i="3"/>
  <c r="H559" i="3" s="1"/>
  <c r="C560" i="3" s="1"/>
  <c r="E503" i="4"/>
  <c r="H503" i="4" s="1"/>
  <c r="C504" i="4" s="1"/>
  <c r="M541" i="3" l="1"/>
  <c r="O541" i="3" s="1"/>
  <c r="D560" i="3"/>
  <c r="G560" i="3" s="1"/>
  <c r="E560" i="3"/>
  <c r="H560" i="3" s="1"/>
  <c r="C561" i="3" s="1"/>
  <c r="D504" i="4"/>
  <c r="G504" i="4" s="1"/>
  <c r="N541" i="3" l="1"/>
  <c r="Q541" i="3" s="1"/>
  <c r="L542" i="3" s="1"/>
  <c r="D561" i="3"/>
  <c r="G561" i="3" s="1"/>
  <c r="E561" i="3"/>
  <c r="H561" i="3" s="1"/>
  <c r="C562" i="3" s="1"/>
  <c r="E504" i="4"/>
  <c r="H504" i="4" s="1"/>
  <c r="C505" i="4" s="1"/>
  <c r="M542" i="3" l="1"/>
  <c r="O542" i="3" s="1"/>
  <c r="D562" i="3"/>
  <c r="G562" i="3" s="1"/>
  <c r="D505" i="4"/>
  <c r="G505" i="4" s="1"/>
  <c r="N542" i="3" l="1"/>
  <c r="Q542" i="3" s="1"/>
  <c r="L543" i="3" s="1"/>
  <c r="E562" i="3"/>
  <c r="H562" i="3" s="1"/>
  <c r="C563" i="3" s="1"/>
  <c r="E505" i="4"/>
  <c r="H505" i="4" s="1"/>
  <c r="C506" i="4" s="1"/>
  <c r="M543" i="3" l="1"/>
  <c r="O543" i="3" s="1"/>
  <c r="N543" i="3"/>
  <c r="Q543" i="3" s="1"/>
  <c r="L544" i="3" s="1"/>
  <c r="D563" i="3"/>
  <c r="G563" i="3" s="1"/>
  <c r="E563" i="3"/>
  <c r="H563" i="3" s="1"/>
  <c r="C564" i="3" s="1"/>
  <c r="D506" i="4"/>
  <c r="G506" i="4" s="1"/>
  <c r="E506" i="4"/>
  <c r="H506" i="4" s="1"/>
  <c r="C507" i="4" s="1"/>
  <c r="M544" i="3" l="1"/>
  <c r="O544" i="3" s="1"/>
  <c r="N544" i="3"/>
  <c r="Q544" i="3" s="1"/>
  <c r="L545" i="3" s="1"/>
  <c r="D564" i="3"/>
  <c r="G564" i="3" s="1"/>
  <c r="E564" i="3"/>
  <c r="H564" i="3" s="1"/>
  <c r="C565" i="3" s="1"/>
  <c r="D507" i="4"/>
  <c r="G507" i="4" s="1"/>
  <c r="E507" i="4"/>
  <c r="H507" i="4" s="1"/>
  <c r="C508" i="4" s="1"/>
  <c r="M545" i="3" l="1"/>
  <c r="O545" i="3" s="1"/>
  <c r="D565" i="3"/>
  <c r="G565" i="3" s="1"/>
  <c r="E565" i="3"/>
  <c r="H565" i="3" s="1"/>
  <c r="C566" i="3" s="1"/>
  <c r="D508" i="4"/>
  <c r="G508" i="4" s="1"/>
  <c r="N545" i="3" l="1"/>
  <c r="Q545" i="3" s="1"/>
  <c r="L546" i="3" s="1"/>
  <c r="D566" i="3"/>
  <c r="G566" i="3" s="1"/>
  <c r="E566" i="3"/>
  <c r="H566" i="3" s="1"/>
  <c r="C567" i="3" s="1"/>
  <c r="E508" i="4"/>
  <c r="H508" i="4" s="1"/>
  <c r="C509" i="4" s="1"/>
  <c r="M546" i="3" l="1"/>
  <c r="O546" i="3" s="1"/>
  <c r="N546" i="3"/>
  <c r="Q546" i="3" s="1"/>
  <c r="L547" i="3" s="1"/>
  <c r="D567" i="3"/>
  <c r="G567" i="3" s="1"/>
  <c r="E567" i="3"/>
  <c r="H567" i="3" s="1"/>
  <c r="C568" i="3" s="1"/>
  <c r="D509" i="4"/>
  <c r="G509" i="4" s="1"/>
  <c r="E509" i="4"/>
  <c r="H509" i="4" s="1"/>
  <c r="C510" i="4" s="1"/>
  <c r="M547" i="3" l="1"/>
  <c r="O547" i="3" s="1"/>
  <c r="D568" i="3"/>
  <c r="G568" i="3" s="1"/>
  <c r="E568" i="3"/>
  <c r="H568" i="3" s="1"/>
  <c r="C569" i="3" s="1"/>
  <c r="D510" i="4"/>
  <c r="G510" i="4" s="1"/>
  <c r="N547" i="3" l="1"/>
  <c r="Q547" i="3" s="1"/>
  <c r="L548" i="3" s="1"/>
  <c r="D569" i="3"/>
  <c r="G569" i="3" s="1"/>
  <c r="E569" i="3"/>
  <c r="H569" i="3" s="1"/>
  <c r="C570" i="3" s="1"/>
  <c r="E510" i="4"/>
  <c r="H510" i="4" s="1"/>
  <c r="C511" i="4" s="1"/>
  <c r="M548" i="3" l="1"/>
  <c r="O548" i="3" s="1"/>
  <c r="N548" i="3"/>
  <c r="Q548" i="3" s="1"/>
  <c r="L549" i="3" s="1"/>
  <c r="D570" i="3"/>
  <c r="G570" i="3" s="1"/>
  <c r="E570" i="3"/>
  <c r="H570" i="3" s="1"/>
  <c r="C571" i="3" s="1"/>
  <c r="D511" i="4"/>
  <c r="G511" i="4" s="1"/>
  <c r="M549" i="3" l="1"/>
  <c r="O549" i="3" s="1"/>
  <c r="N549" i="3"/>
  <c r="Q549" i="3" s="1"/>
  <c r="L550" i="3" s="1"/>
  <c r="D571" i="3"/>
  <c r="G571" i="3" s="1"/>
  <c r="E571" i="3"/>
  <c r="H571" i="3" s="1"/>
  <c r="C572" i="3" s="1"/>
  <c r="E511" i="4"/>
  <c r="H511" i="4" s="1"/>
  <c r="C512" i="4" s="1"/>
  <c r="M550" i="3" l="1"/>
  <c r="O550" i="3" s="1"/>
  <c r="D572" i="3"/>
  <c r="G572" i="3" s="1"/>
  <c r="E572" i="3"/>
  <c r="H572" i="3" s="1"/>
  <c r="C573" i="3" s="1"/>
  <c r="D512" i="4"/>
  <c r="G512" i="4" s="1"/>
  <c r="N550" i="3" l="1"/>
  <c r="Q550" i="3" s="1"/>
  <c r="L551" i="3" s="1"/>
  <c r="D573" i="3"/>
  <c r="G573" i="3" s="1"/>
  <c r="E573" i="3"/>
  <c r="H573" i="3" s="1"/>
  <c r="C574" i="3" s="1"/>
  <c r="E512" i="4"/>
  <c r="H512" i="4" s="1"/>
  <c r="C513" i="4" s="1"/>
  <c r="M551" i="3" l="1"/>
  <c r="O551" i="3" s="1"/>
  <c r="N551" i="3"/>
  <c r="Q551" i="3" s="1"/>
  <c r="L552" i="3" s="1"/>
  <c r="D574" i="3"/>
  <c r="G574" i="3" s="1"/>
  <c r="E574" i="3"/>
  <c r="H574" i="3" s="1"/>
  <c r="C575" i="3" s="1"/>
  <c r="D513" i="4"/>
  <c r="G513" i="4" s="1"/>
  <c r="M552" i="3" l="1"/>
  <c r="O552" i="3" s="1"/>
  <c r="N552" i="3"/>
  <c r="Q552" i="3" s="1"/>
  <c r="L553" i="3" s="1"/>
  <c r="D575" i="3"/>
  <c r="G575" i="3" s="1"/>
  <c r="E575" i="3"/>
  <c r="H575" i="3" s="1"/>
  <c r="C576" i="3" s="1"/>
  <c r="E513" i="4"/>
  <c r="H513" i="4" s="1"/>
  <c r="C514" i="4" s="1"/>
  <c r="M553" i="3" l="1"/>
  <c r="O553" i="3" s="1"/>
  <c r="N553" i="3"/>
  <c r="Q553" i="3" s="1"/>
  <c r="L554" i="3" s="1"/>
  <c r="D576" i="3"/>
  <c r="G576" i="3" s="1"/>
  <c r="E576" i="3"/>
  <c r="H576" i="3" s="1"/>
  <c r="C577" i="3" s="1"/>
  <c r="D514" i="4"/>
  <c r="G514" i="4" s="1"/>
  <c r="E514" i="4"/>
  <c r="H514" i="4" s="1"/>
  <c r="C515" i="4" s="1"/>
  <c r="M554" i="3" l="1"/>
  <c r="O554" i="3" s="1"/>
  <c r="N554" i="3"/>
  <c r="Q554" i="3" s="1"/>
  <c r="L555" i="3" s="1"/>
  <c r="D577" i="3"/>
  <c r="G577" i="3" s="1"/>
  <c r="E577" i="3"/>
  <c r="H577" i="3" s="1"/>
  <c r="C578" i="3" s="1"/>
  <c r="D515" i="4"/>
  <c r="G515" i="4" s="1"/>
  <c r="E515" i="4"/>
  <c r="H515" i="4" s="1"/>
  <c r="C516" i="4" s="1"/>
  <c r="M555" i="3" l="1"/>
  <c r="O555" i="3" s="1"/>
  <c r="N555" i="3"/>
  <c r="Q555" i="3" s="1"/>
  <c r="L556" i="3" s="1"/>
  <c r="D578" i="3"/>
  <c r="G578" i="3" s="1"/>
  <c r="E578" i="3"/>
  <c r="H578" i="3" s="1"/>
  <c r="C579" i="3" s="1"/>
  <c r="D516" i="4"/>
  <c r="G516" i="4" s="1"/>
  <c r="E516" i="4"/>
  <c r="H516" i="4" s="1"/>
  <c r="C517" i="4" s="1"/>
  <c r="M556" i="3" l="1"/>
  <c r="O556" i="3" s="1"/>
  <c r="D579" i="3"/>
  <c r="G579" i="3" s="1"/>
  <c r="E579" i="3"/>
  <c r="H579" i="3" s="1"/>
  <c r="C580" i="3" s="1"/>
  <c r="D517" i="4"/>
  <c r="G517" i="4" s="1"/>
  <c r="N556" i="3" l="1"/>
  <c r="Q556" i="3" s="1"/>
  <c r="L557" i="3" s="1"/>
  <c r="D580" i="3"/>
  <c r="G580" i="3" s="1"/>
  <c r="E580" i="3"/>
  <c r="H580" i="3" s="1"/>
  <c r="C581" i="3" s="1"/>
  <c r="E517" i="4"/>
  <c r="H517" i="4" s="1"/>
  <c r="C518" i="4" s="1"/>
  <c r="M557" i="3" l="1"/>
  <c r="O557" i="3" s="1"/>
  <c r="N557" i="3"/>
  <c r="Q557" i="3" s="1"/>
  <c r="L558" i="3" s="1"/>
  <c r="D581" i="3"/>
  <c r="G581" i="3" s="1"/>
  <c r="E581" i="3"/>
  <c r="H581" i="3" s="1"/>
  <c r="C582" i="3" s="1"/>
  <c r="D518" i="4"/>
  <c r="G518" i="4" s="1"/>
  <c r="M558" i="3" l="1"/>
  <c r="O558" i="3" s="1"/>
  <c r="N558" i="3"/>
  <c r="Q558" i="3" s="1"/>
  <c r="L559" i="3" s="1"/>
  <c r="D582" i="3"/>
  <c r="G582" i="3" s="1"/>
  <c r="E582" i="3"/>
  <c r="H582" i="3" s="1"/>
  <c r="C583" i="3" s="1"/>
  <c r="E518" i="4"/>
  <c r="H518" i="4" s="1"/>
  <c r="C519" i="4" s="1"/>
  <c r="M559" i="3" l="1"/>
  <c r="O559" i="3" s="1"/>
  <c r="D583" i="3"/>
  <c r="G583" i="3" s="1"/>
  <c r="E583" i="3"/>
  <c r="H583" i="3" s="1"/>
  <c r="C584" i="3" s="1"/>
  <c r="D519" i="4"/>
  <c r="G519" i="4" s="1"/>
  <c r="N559" i="3" l="1"/>
  <c r="Q559" i="3" s="1"/>
  <c r="L560" i="3" s="1"/>
  <c r="D584" i="3"/>
  <c r="G584" i="3" s="1"/>
  <c r="E584" i="3"/>
  <c r="H584" i="3" s="1"/>
  <c r="C585" i="3" s="1"/>
  <c r="E519" i="4"/>
  <c r="H519" i="4" s="1"/>
  <c r="C520" i="4" s="1"/>
  <c r="M560" i="3" l="1"/>
  <c r="O560" i="3" s="1"/>
  <c r="D585" i="3"/>
  <c r="G585" i="3" s="1"/>
  <c r="E585" i="3"/>
  <c r="H585" i="3" s="1"/>
  <c r="C586" i="3" s="1"/>
  <c r="D520" i="4"/>
  <c r="G520" i="4" s="1"/>
  <c r="N560" i="3" l="1"/>
  <c r="Q560" i="3" s="1"/>
  <c r="L561" i="3" s="1"/>
  <c r="D586" i="3"/>
  <c r="G586" i="3" s="1"/>
  <c r="E586" i="3"/>
  <c r="H586" i="3" s="1"/>
  <c r="C587" i="3" s="1"/>
  <c r="E520" i="4"/>
  <c r="H520" i="4" s="1"/>
  <c r="C521" i="4" s="1"/>
  <c r="M561" i="3" l="1"/>
  <c r="O561" i="3" s="1"/>
  <c r="D587" i="3"/>
  <c r="G587" i="3" s="1"/>
  <c r="E587" i="3"/>
  <c r="H587" i="3" s="1"/>
  <c r="C588" i="3" s="1"/>
  <c r="D521" i="4"/>
  <c r="G521" i="4" s="1"/>
  <c r="N561" i="3" l="1"/>
  <c r="Q561" i="3" s="1"/>
  <c r="L562" i="3" s="1"/>
  <c r="D588" i="3"/>
  <c r="G588" i="3" s="1"/>
  <c r="E588" i="3"/>
  <c r="H588" i="3" s="1"/>
  <c r="C589" i="3" s="1"/>
  <c r="E521" i="4"/>
  <c r="H521" i="4" s="1"/>
  <c r="C522" i="4" s="1"/>
  <c r="M562" i="3" l="1"/>
  <c r="O562" i="3" s="1"/>
  <c r="D589" i="3"/>
  <c r="G589" i="3" s="1"/>
  <c r="E589" i="3"/>
  <c r="H589" i="3" s="1"/>
  <c r="C590" i="3" s="1"/>
  <c r="D522" i="4"/>
  <c r="G522" i="4" s="1"/>
  <c r="N562" i="3" l="1"/>
  <c r="Q562" i="3" s="1"/>
  <c r="L563" i="3" s="1"/>
  <c r="D590" i="3"/>
  <c r="G590" i="3" s="1"/>
  <c r="E522" i="4"/>
  <c r="H522" i="4" s="1"/>
  <c r="C523" i="4" s="1"/>
  <c r="M563" i="3" l="1"/>
  <c r="O563" i="3" s="1"/>
  <c r="N563" i="3"/>
  <c r="Q563" i="3" s="1"/>
  <c r="L564" i="3" s="1"/>
  <c r="E590" i="3"/>
  <c r="H590" i="3" s="1"/>
  <c r="C591" i="3" s="1"/>
  <c r="D523" i="4"/>
  <c r="G523" i="4" s="1"/>
  <c r="E523" i="4"/>
  <c r="H523" i="4" s="1"/>
  <c r="C524" i="4" s="1"/>
  <c r="M564" i="3" l="1"/>
  <c r="O564" i="3" s="1"/>
  <c r="N564" i="3"/>
  <c r="Q564" i="3" s="1"/>
  <c r="L565" i="3" s="1"/>
  <c r="D591" i="3"/>
  <c r="G591" i="3" s="1"/>
  <c r="D524" i="4"/>
  <c r="G524" i="4" s="1"/>
  <c r="M565" i="3" l="1"/>
  <c r="O565" i="3" s="1"/>
  <c r="N565" i="3"/>
  <c r="Q565" i="3" s="1"/>
  <c r="L566" i="3" s="1"/>
  <c r="E591" i="3"/>
  <c r="H591" i="3" s="1"/>
  <c r="C592" i="3" s="1"/>
  <c r="E524" i="4"/>
  <c r="H524" i="4" s="1"/>
  <c r="C525" i="4" s="1"/>
  <c r="M566" i="3" l="1"/>
  <c r="O566" i="3" s="1"/>
  <c r="D592" i="3"/>
  <c r="G592" i="3" s="1"/>
  <c r="D525" i="4"/>
  <c r="G525" i="4" s="1"/>
  <c r="N566" i="3" l="1"/>
  <c r="Q566" i="3" s="1"/>
  <c r="L567" i="3" s="1"/>
  <c r="E592" i="3"/>
  <c r="H592" i="3" s="1"/>
  <c r="C593" i="3" s="1"/>
  <c r="E525" i="4"/>
  <c r="H525" i="4" s="1"/>
  <c r="C526" i="4" s="1"/>
  <c r="M567" i="3" l="1"/>
  <c r="O567" i="3" s="1"/>
  <c r="D593" i="3"/>
  <c r="G593" i="3" s="1"/>
  <c r="E593" i="3"/>
  <c r="H593" i="3" s="1"/>
  <c r="C594" i="3" s="1"/>
  <c r="D526" i="4"/>
  <c r="G526" i="4" s="1"/>
  <c r="N567" i="3" l="1"/>
  <c r="Q567" i="3" s="1"/>
  <c r="L568" i="3" s="1"/>
  <c r="D594" i="3"/>
  <c r="G594" i="3" s="1"/>
  <c r="E594" i="3"/>
  <c r="H594" i="3" s="1"/>
  <c r="C595" i="3" s="1"/>
  <c r="E526" i="4"/>
  <c r="H526" i="4" s="1"/>
  <c r="C527" i="4" s="1"/>
  <c r="M568" i="3" l="1"/>
  <c r="O568" i="3" s="1"/>
  <c r="N568" i="3"/>
  <c r="Q568" i="3" s="1"/>
  <c r="L569" i="3" s="1"/>
  <c r="D595" i="3"/>
  <c r="G595" i="3" s="1"/>
  <c r="E595" i="3"/>
  <c r="H595" i="3" s="1"/>
  <c r="C596" i="3" s="1"/>
  <c r="D527" i="4"/>
  <c r="G527" i="4" s="1"/>
  <c r="M569" i="3" l="1"/>
  <c r="O569" i="3" s="1"/>
  <c r="N569" i="3"/>
  <c r="Q569" i="3" s="1"/>
  <c r="L570" i="3" s="1"/>
  <c r="D596" i="3"/>
  <c r="G596" i="3" s="1"/>
  <c r="E596" i="3"/>
  <c r="H596" i="3" s="1"/>
  <c r="C597" i="3" s="1"/>
  <c r="E527" i="4"/>
  <c r="H527" i="4" s="1"/>
  <c r="C528" i="4" s="1"/>
  <c r="M570" i="3" l="1"/>
  <c r="O570" i="3" s="1"/>
  <c r="N570" i="3"/>
  <c r="Q570" i="3" s="1"/>
  <c r="L571" i="3" s="1"/>
  <c r="D597" i="3"/>
  <c r="G597" i="3" s="1"/>
  <c r="E597" i="3"/>
  <c r="H597" i="3" s="1"/>
  <c r="C598" i="3" s="1"/>
  <c r="D528" i="4"/>
  <c r="G528" i="4" s="1"/>
  <c r="M571" i="3" l="1"/>
  <c r="O571" i="3" s="1"/>
  <c r="N571" i="3"/>
  <c r="Q571" i="3" s="1"/>
  <c r="L572" i="3" s="1"/>
  <c r="D598" i="3"/>
  <c r="G598" i="3" s="1"/>
  <c r="E598" i="3"/>
  <c r="H598" i="3" s="1"/>
  <c r="C599" i="3" s="1"/>
  <c r="E528" i="4"/>
  <c r="H528" i="4" s="1"/>
  <c r="C529" i="4" s="1"/>
  <c r="M572" i="3" l="1"/>
  <c r="O572" i="3" s="1"/>
  <c r="D599" i="3"/>
  <c r="G599" i="3" s="1"/>
  <c r="E599" i="3"/>
  <c r="H599" i="3" s="1"/>
  <c r="C600" i="3" s="1"/>
  <c r="D529" i="4"/>
  <c r="G529" i="4" s="1"/>
  <c r="N572" i="3" l="1"/>
  <c r="Q572" i="3" s="1"/>
  <c r="L573" i="3" s="1"/>
  <c r="D600" i="3"/>
  <c r="G600" i="3" s="1"/>
  <c r="E600" i="3"/>
  <c r="H600" i="3" s="1"/>
  <c r="C601" i="3" s="1"/>
  <c r="E529" i="4"/>
  <c r="H529" i="4" s="1"/>
  <c r="C530" i="4" s="1"/>
  <c r="M573" i="3" l="1"/>
  <c r="O573" i="3" s="1"/>
  <c r="D601" i="3"/>
  <c r="G601" i="3" s="1"/>
  <c r="E601" i="3"/>
  <c r="H601" i="3" s="1"/>
  <c r="C602" i="3" s="1"/>
  <c r="D530" i="4"/>
  <c r="G530" i="4" s="1"/>
  <c r="N573" i="3" l="1"/>
  <c r="Q573" i="3" s="1"/>
  <c r="L574" i="3" s="1"/>
  <c r="D602" i="3"/>
  <c r="G602" i="3" s="1"/>
  <c r="E602" i="3"/>
  <c r="H602" i="3" s="1"/>
  <c r="C603" i="3" s="1"/>
  <c r="E530" i="4"/>
  <c r="H530" i="4" s="1"/>
  <c r="C531" i="4" s="1"/>
  <c r="M574" i="3" l="1"/>
  <c r="O574" i="3" s="1"/>
  <c r="N574" i="3"/>
  <c r="Q574" i="3" s="1"/>
  <c r="L575" i="3" s="1"/>
  <c r="D603" i="3"/>
  <c r="G603" i="3" s="1"/>
  <c r="E603" i="3"/>
  <c r="H603" i="3" s="1"/>
  <c r="C604" i="3" s="1"/>
  <c r="D531" i="4"/>
  <c r="G531" i="4" s="1"/>
  <c r="M575" i="3" l="1"/>
  <c r="O575" i="3" s="1"/>
  <c r="D604" i="3"/>
  <c r="G604" i="3" s="1"/>
  <c r="E604" i="3"/>
  <c r="H604" i="3" s="1"/>
  <c r="C605" i="3" s="1"/>
  <c r="E531" i="4"/>
  <c r="H531" i="4" s="1"/>
  <c r="C532" i="4" s="1"/>
  <c r="N575" i="3" l="1"/>
  <c r="Q575" i="3" s="1"/>
  <c r="L576" i="3" s="1"/>
  <c r="D605" i="3"/>
  <c r="G605" i="3" s="1"/>
  <c r="E605" i="3"/>
  <c r="H605" i="3" s="1"/>
  <c r="D532" i="4"/>
  <c r="G532" i="4" s="1"/>
  <c r="M576" i="3" l="1"/>
  <c r="O576" i="3" s="1"/>
  <c r="N576" i="3"/>
  <c r="Q576" i="3" s="1"/>
  <c r="L577" i="3" s="1"/>
  <c r="E532" i="4"/>
  <c r="H532" i="4" s="1"/>
  <c r="C533" i="4" s="1"/>
  <c r="M577" i="3" l="1"/>
  <c r="O577" i="3" s="1"/>
  <c r="N577" i="3"/>
  <c r="Q577" i="3" s="1"/>
  <c r="L578" i="3" s="1"/>
  <c r="D533" i="4"/>
  <c r="G533" i="4" s="1"/>
  <c r="M578" i="3" l="1"/>
  <c r="O578" i="3" s="1"/>
  <c r="E533" i="4"/>
  <c r="H533" i="4" s="1"/>
  <c r="C534" i="4" s="1"/>
  <c r="N578" i="3" l="1"/>
  <c r="Q578" i="3" s="1"/>
  <c r="L579" i="3" s="1"/>
  <c r="D534" i="4"/>
  <c r="G534" i="4" s="1"/>
  <c r="E534" i="4"/>
  <c r="H534" i="4" s="1"/>
  <c r="C535" i="4" s="1"/>
  <c r="M579" i="3" l="1"/>
  <c r="O579" i="3" s="1"/>
  <c r="N579" i="3"/>
  <c r="Q579" i="3" s="1"/>
  <c r="L580" i="3" s="1"/>
  <c r="D535" i="4"/>
  <c r="G535" i="4" s="1"/>
  <c r="M580" i="3" l="1"/>
  <c r="O580" i="3" s="1"/>
  <c r="N580" i="3"/>
  <c r="Q580" i="3" s="1"/>
  <c r="L581" i="3" s="1"/>
  <c r="E535" i="4"/>
  <c r="H535" i="4" s="1"/>
  <c r="C536" i="4" s="1"/>
  <c r="M581" i="3" l="1"/>
  <c r="O581" i="3" s="1"/>
  <c r="N581" i="3"/>
  <c r="Q581" i="3" s="1"/>
  <c r="L582" i="3" s="1"/>
  <c r="D536" i="4"/>
  <c r="G536" i="4" s="1"/>
  <c r="E536" i="4"/>
  <c r="H536" i="4" s="1"/>
  <c r="C537" i="4" s="1"/>
  <c r="M582" i="3" l="1"/>
  <c r="O582" i="3" s="1"/>
  <c r="D537" i="4"/>
  <c r="G537" i="4" s="1"/>
  <c r="E537" i="4"/>
  <c r="H537" i="4" s="1"/>
  <c r="C538" i="4" s="1"/>
  <c r="N582" i="3" l="1"/>
  <c r="Q582" i="3" s="1"/>
  <c r="L583" i="3" s="1"/>
  <c r="D538" i="4"/>
  <c r="G538" i="4" s="1"/>
  <c r="M583" i="3" l="1"/>
  <c r="O583" i="3" s="1"/>
  <c r="N583" i="3"/>
  <c r="Q583" i="3" s="1"/>
  <c r="L584" i="3" s="1"/>
  <c r="E538" i="4"/>
  <c r="H538" i="4" s="1"/>
  <c r="C539" i="4" s="1"/>
  <c r="M584" i="3" l="1"/>
  <c r="O584" i="3" s="1"/>
  <c r="D539" i="4"/>
  <c r="G539" i="4" s="1"/>
  <c r="N584" i="3" l="1"/>
  <c r="Q584" i="3" s="1"/>
  <c r="L585" i="3" s="1"/>
  <c r="E539" i="4"/>
  <c r="H539" i="4" s="1"/>
  <c r="C540" i="4" s="1"/>
  <c r="M585" i="3" l="1"/>
  <c r="O585" i="3" s="1"/>
  <c r="N585" i="3"/>
  <c r="Q585" i="3" s="1"/>
  <c r="L586" i="3" s="1"/>
  <c r="D540" i="4"/>
  <c r="G540" i="4" s="1"/>
  <c r="M586" i="3" l="1"/>
  <c r="O586" i="3" s="1"/>
  <c r="E540" i="4"/>
  <c r="H540" i="4" s="1"/>
  <c r="C541" i="4" s="1"/>
  <c r="N586" i="3" l="1"/>
  <c r="Q586" i="3" s="1"/>
  <c r="L587" i="3" s="1"/>
  <c r="D541" i="4"/>
  <c r="G541" i="4" s="1"/>
  <c r="M587" i="3" l="1"/>
  <c r="O587" i="3" s="1"/>
  <c r="N587" i="3"/>
  <c r="Q587" i="3" s="1"/>
  <c r="L588" i="3" s="1"/>
  <c r="E541" i="4"/>
  <c r="H541" i="4" s="1"/>
  <c r="C542" i="4" s="1"/>
  <c r="M588" i="3" l="1"/>
  <c r="O588" i="3" s="1"/>
  <c r="D542" i="4"/>
  <c r="G542" i="4" s="1"/>
  <c r="E542" i="4"/>
  <c r="H542" i="4" s="1"/>
  <c r="C543" i="4" s="1"/>
  <c r="N588" i="3" l="1"/>
  <c r="Q588" i="3" s="1"/>
  <c r="L589" i="3" s="1"/>
  <c r="D543" i="4"/>
  <c r="G543" i="4" s="1"/>
  <c r="E543" i="4"/>
  <c r="H543" i="4" s="1"/>
  <c r="C544" i="4" s="1"/>
  <c r="M589" i="3" l="1"/>
  <c r="O589" i="3" s="1"/>
  <c r="N589" i="3"/>
  <c r="Q589" i="3" s="1"/>
  <c r="L590" i="3" s="1"/>
  <c r="D544" i="4"/>
  <c r="G544" i="4" s="1"/>
  <c r="M590" i="3" l="1"/>
  <c r="O590" i="3" s="1"/>
  <c r="N590" i="3"/>
  <c r="Q590" i="3" s="1"/>
  <c r="L591" i="3" s="1"/>
  <c r="E544" i="4"/>
  <c r="H544" i="4" s="1"/>
  <c r="C545" i="4" s="1"/>
  <c r="M591" i="3" l="1"/>
  <c r="O591" i="3" s="1"/>
  <c r="N591" i="3"/>
  <c r="Q591" i="3" s="1"/>
  <c r="L592" i="3" s="1"/>
  <c r="D545" i="4"/>
  <c r="G545" i="4" s="1"/>
  <c r="E545" i="4"/>
  <c r="H545" i="4" s="1"/>
  <c r="C546" i="4" s="1"/>
  <c r="M592" i="3" l="1"/>
  <c r="O592" i="3" s="1"/>
  <c r="N592" i="3"/>
  <c r="Q592" i="3" s="1"/>
  <c r="L593" i="3" s="1"/>
  <c r="D546" i="4"/>
  <c r="G546" i="4" s="1"/>
  <c r="M593" i="3" l="1"/>
  <c r="O593" i="3" s="1"/>
  <c r="N593" i="3"/>
  <c r="Q593" i="3" s="1"/>
  <c r="L594" i="3" s="1"/>
  <c r="E546" i="4"/>
  <c r="H546" i="4" s="1"/>
  <c r="C547" i="4" s="1"/>
  <c r="M594" i="3" l="1"/>
  <c r="O594" i="3" s="1"/>
  <c r="N594" i="3"/>
  <c r="Q594" i="3" s="1"/>
  <c r="L595" i="3" s="1"/>
  <c r="D547" i="4"/>
  <c r="G547" i="4" s="1"/>
  <c r="M595" i="3" l="1"/>
  <c r="O595" i="3" s="1"/>
  <c r="N595" i="3"/>
  <c r="Q595" i="3" s="1"/>
  <c r="L596" i="3" s="1"/>
  <c r="E547" i="4"/>
  <c r="H547" i="4" s="1"/>
  <c r="C548" i="4" s="1"/>
  <c r="M596" i="3" l="1"/>
  <c r="O596" i="3" s="1"/>
  <c r="D548" i="4"/>
  <c r="G548" i="4" s="1"/>
  <c r="N596" i="3" l="1"/>
  <c r="Q596" i="3" s="1"/>
  <c r="L597" i="3" s="1"/>
  <c r="E548" i="4"/>
  <c r="H548" i="4" s="1"/>
  <c r="C549" i="4" s="1"/>
  <c r="D549" i="4"/>
  <c r="G549" i="4" s="1"/>
  <c r="E549" i="4"/>
  <c r="H549" i="4" s="1"/>
  <c r="C550" i="4" s="1"/>
  <c r="M597" i="3" l="1"/>
  <c r="O597" i="3" s="1"/>
  <c r="N597" i="3"/>
  <c r="Q597" i="3" s="1"/>
  <c r="L598" i="3" s="1"/>
  <c r="D550" i="4"/>
  <c r="G550" i="4" s="1"/>
  <c r="M598" i="3" l="1"/>
  <c r="O598" i="3" s="1"/>
  <c r="N598" i="3"/>
  <c r="Q598" i="3" s="1"/>
  <c r="L599" i="3" s="1"/>
  <c r="E550" i="4"/>
  <c r="H550" i="4" s="1"/>
  <c r="C551" i="4" s="1"/>
  <c r="M599" i="3" l="1"/>
  <c r="O599" i="3" s="1"/>
  <c r="N599" i="3"/>
  <c r="Q599" i="3" s="1"/>
  <c r="L600" i="3" s="1"/>
  <c r="D551" i="4"/>
  <c r="G551" i="4" s="1"/>
  <c r="M600" i="3" l="1"/>
  <c r="O600" i="3" s="1"/>
  <c r="E551" i="4"/>
  <c r="H551" i="4" s="1"/>
  <c r="C552" i="4" s="1"/>
  <c r="N600" i="3" l="1"/>
  <c r="Q600" i="3" s="1"/>
  <c r="L601" i="3" s="1"/>
  <c r="D552" i="4"/>
  <c r="G552" i="4" s="1"/>
  <c r="M601" i="3" l="1"/>
  <c r="O601" i="3" s="1"/>
  <c r="N601" i="3"/>
  <c r="Q601" i="3" s="1"/>
  <c r="L602" i="3" s="1"/>
  <c r="E552" i="4"/>
  <c r="H552" i="4" s="1"/>
  <c r="C553" i="4" s="1"/>
  <c r="M602" i="3" l="1"/>
  <c r="O602" i="3" s="1"/>
  <c r="N602" i="3"/>
  <c r="Q602" i="3" s="1"/>
  <c r="L603" i="3" s="1"/>
  <c r="D553" i="4"/>
  <c r="G553" i="4" s="1"/>
  <c r="E553" i="4"/>
  <c r="H553" i="4" s="1"/>
  <c r="C554" i="4" s="1"/>
  <c r="M603" i="3" l="1"/>
  <c r="O603" i="3" s="1"/>
  <c r="D554" i="4"/>
  <c r="G554" i="4" s="1"/>
  <c r="N603" i="3" l="1"/>
  <c r="Q603" i="3" s="1"/>
  <c r="L604" i="3" s="1"/>
  <c r="E554" i="4"/>
  <c r="H554" i="4" s="1"/>
  <c r="C555" i="4" s="1"/>
  <c r="M604" i="3" l="1"/>
  <c r="O604" i="3" s="1"/>
  <c r="N604" i="3"/>
  <c r="Q604" i="3" s="1"/>
  <c r="L605" i="3" s="1"/>
  <c r="D555" i="4"/>
  <c r="G555" i="4" s="1"/>
  <c r="M605" i="3" l="1"/>
  <c r="O605" i="3" s="1"/>
  <c r="N605" i="3"/>
  <c r="Q605" i="3" s="1"/>
  <c r="E555" i="4"/>
  <c r="H555" i="4" s="1"/>
  <c r="C556" i="4" s="1"/>
  <c r="D556" i="4" l="1"/>
  <c r="G556" i="4" s="1"/>
  <c r="E556" i="4"/>
  <c r="H556" i="4" s="1"/>
  <c r="C557" i="4" s="1"/>
  <c r="D557" i="4" l="1"/>
  <c r="G557" i="4" s="1"/>
  <c r="E557" i="4"/>
  <c r="H557" i="4" s="1"/>
  <c r="C558" i="4" s="1"/>
  <c r="D558" i="4" l="1"/>
  <c r="G558" i="4" s="1"/>
  <c r="E558" i="4" l="1"/>
  <c r="H558" i="4" s="1"/>
  <c r="C559" i="4" s="1"/>
  <c r="D559" i="4" l="1"/>
  <c r="G559" i="4" s="1"/>
  <c r="E559" i="4" l="1"/>
  <c r="H559" i="4" s="1"/>
  <c r="C560" i="4" s="1"/>
  <c r="D560" i="4" l="1"/>
  <c r="G560" i="4" s="1"/>
  <c r="E560" i="4"/>
  <c r="H560" i="4" s="1"/>
  <c r="C561" i="4" s="1"/>
  <c r="D561" i="4" l="1"/>
  <c r="G561" i="4" s="1"/>
  <c r="E561" i="4" l="1"/>
  <c r="H561" i="4" s="1"/>
  <c r="C562" i="4" s="1"/>
  <c r="D562" i="4" l="1"/>
  <c r="G562" i="4" s="1"/>
  <c r="E562" i="4" l="1"/>
  <c r="H562" i="4" s="1"/>
  <c r="C563" i="4" s="1"/>
  <c r="D563" i="4" l="1"/>
  <c r="G563" i="4" s="1"/>
  <c r="E563" i="4"/>
  <c r="H563" i="4" s="1"/>
  <c r="C564" i="4" s="1"/>
  <c r="D564" i="4" l="1"/>
  <c r="G564" i="4" s="1"/>
  <c r="E564" i="4" l="1"/>
  <c r="H564" i="4" s="1"/>
  <c r="C565" i="4" s="1"/>
  <c r="D565" i="4" l="1"/>
  <c r="G565" i="4" s="1"/>
  <c r="E565" i="4" l="1"/>
  <c r="H565" i="4" s="1"/>
  <c r="C566" i="4" s="1"/>
  <c r="D566" i="4" l="1"/>
  <c r="G566" i="4" s="1"/>
  <c r="E566" i="4"/>
  <c r="H566" i="4" s="1"/>
  <c r="C567" i="4" s="1"/>
  <c r="D567" i="4" l="1"/>
  <c r="G567" i="4" s="1"/>
  <c r="E567" i="4" l="1"/>
  <c r="H567" i="4" s="1"/>
  <c r="C568" i="4" s="1"/>
  <c r="D568" i="4" l="1"/>
  <c r="G568" i="4" s="1"/>
  <c r="E568" i="4" l="1"/>
  <c r="H568" i="4" s="1"/>
  <c r="C569" i="4" s="1"/>
  <c r="D569" i="4" l="1"/>
  <c r="G569" i="4" s="1"/>
  <c r="E569" i="4"/>
  <c r="H569" i="4" s="1"/>
  <c r="C570" i="4" s="1"/>
  <c r="D570" i="4" l="1"/>
  <c r="G570" i="4" s="1"/>
  <c r="E570" i="4" l="1"/>
  <c r="H570" i="4" s="1"/>
  <c r="C571" i="4" s="1"/>
  <c r="D571" i="4" l="1"/>
  <c r="G571" i="4" s="1"/>
  <c r="E571" i="4" l="1"/>
  <c r="H571" i="4" s="1"/>
  <c r="C572" i="4" s="1"/>
  <c r="D572" i="4" l="1"/>
  <c r="G572" i="4" s="1"/>
  <c r="E572" i="4" l="1"/>
  <c r="H572" i="4" s="1"/>
  <c r="C573" i="4" s="1"/>
  <c r="D573" i="4" l="1"/>
  <c r="G573" i="4" s="1"/>
  <c r="E573" i="4"/>
  <c r="H573" i="4" s="1"/>
  <c r="C574" i="4" s="1"/>
  <c r="D574" i="4" l="1"/>
  <c r="G574" i="4" s="1"/>
  <c r="E574" i="4" l="1"/>
  <c r="H574" i="4" s="1"/>
  <c r="C575" i="4" s="1"/>
  <c r="D575" i="4" l="1"/>
  <c r="G575" i="4" s="1"/>
  <c r="E575" i="4"/>
  <c r="H575" i="4" s="1"/>
  <c r="C576" i="4" s="1"/>
  <c r="D576" i="4" l="1"/>
  <c r="G576" i="4" s="1"/>
  <c r="E576" i="4" l="1"/>
  <c r="H576" i="4" s="1"/>
  <c r="C577" i="4" s="1"/>
  <c r="D577" i="4" l="1"/>
  <c r="G577" i="4" s="1"/>
  <c r="E577" i="4" l="1"/>
  <c r="H577" i="4" s="1"/>
  <c r="C578" i="4" s="1"/>
  <c r="D578" i="4" l="1"/>
  <c r="G578" i="4" s="1"/>
  <c r="E578" i="4"/>
  <c r="H578" i="4" s="1"/>
  <c r="C579" i="4" s="1"/>
  <c r="D579" i="4" l="1"/>
  <c r="G579" i="4" s="1"/>
  <c r="E579" i="4" l="1"/>
  <c r="H579" i="4" s="1"/>
  <c r="C580" i="4" s="1"/>
  <c r="D580" i="4" l="1"/>
  <c r="G580" i="4" s="1"/>
  <c r="E580" i="4" l="1"/>
  <c r="H580" i="4" s="1"/>
  <c r="C581" i="4" s="1"/>
  <c r="D581" i="4" l="1"/>
  <c r="G581" i="4" s="1"/>
  <c r="E581" i="4" l="1"/>
  <c r="H581" i="4" s="1"/>
  <c r="C582" i="4" s="1"/>
  <c r="D582" i="4" l="1"/>
  <c r="G582" i="4" s="1"/>
  <c r="E582" i="4" l="1"/>
  <c r="H582" i="4" s="1"/>
  <c r="C583" i="4" s="1"/>
  <c r="D583" i="4" l="1"/>
  <c r="G583" i="4" s="1"/>
  <c r="E583" i="4" l="1"/>
  <c r="H583" i="4" s="1"/>
  <c r="C584" i="4" s="1"/>
  <c r="D584" i="4" l="1"/>
  <c r="G584" i="4" s="1"/>
  <c r="E584" i="4"/>
  <c r="H584" i="4" s="1"/>
  <c r="C585" i="4" s="1"/>
  <c r="D585" i="4" l="1"/>
  <c r="G585" i="4" s="1"/>
  <c r="E585" i="4" l="1"/>
  <c r="H585" i="4" s="1"/>
  <c r="C586" i="4" s="1"/>
  <c r="D586" i="4" l="1"/>
  <c r="G586" i="4" s="1"/>
  <c r="E586" i="4" l="1"/>
  <c r="H586" i="4" s="1"/>
  <c r="C587" i="4" s="1"/>
  <c r="D587" i="4" l="1"/>
  <c r="G587" i="4" s="1"/>
  <c r="E587" i="4" l="1"/>
  <c r="H587" i="4" s="1"/>
  <c r="C588" i="4" s="1"/>
  <c r="D588" i="4" l="1"/>
  <c r="G588" i="4" s="1"/>
  <c r="E588" i="4"/>
  <c r="H588" i="4" s="1"/>
  <c r="C589" i="4" s="1"/>
  <c r="D589" i="4" l="1"/>
  <c r="G589" i="4" s="1"/>
  <c r="E589" i="4" l="1"/>
  <c r="H589" i="4" s="1"/>
  <c r="C590" i="4" s="1"/>
  <c r="D590" i="4" l="1"/>
  <c r="G590" i="4" s="1"/>
  <c r="E590" i="4"/>
  <c r="H590" i="4" s="1"/>
  <c r="C591" i="4" s="1"/>
  <c r="D591" i="4" l="1"/>
  <c r="G591" i="4" s="1"/>
  <c r="E591" i="4" l="1"/>
  <c r="H591" i="4" s="1"/>
  <c r="C592" i="4" s="1"/>
  <c r="D592" i="4" l="1"/>
  <c r="G592" i="4" s="1"/>
  <c r="E592" i="4"/>
  <c r="H592" i="4" s="1"/>
  <c r="C593" i="4" s="1"/>
  <c r="D593" i="4" l="1"/>
  <c r="G593" i="4" s="1"/>
  <c r="E593" i="4" l="1"/>
  <c r="H593" i="4" s="1"/>
  <c r="C594" i="4" s="1"/>
  <c r="D594" i="4" l="1"/>
  <c r="G594" i="4" s="1"/>
  <c r="E594" i="4" l="1"/>
  <c r="H594" i="4" s="1"/>
  <c r="C595" i="4" s="1"/>
  <c r="D595" i="4" l="1"/>
  <c r="G595" i="4" s="1"/>
  <c r="E595" i="4" l="1"/>
  <c r="H595" i="4" s="1"/>
  <c r="C596" i="4" s="1"/>
  <c r="D596" i="4" l="1"/>
  <c r="G596" i="4" s="1"/>
  <c r="E596" i="4"/>
  <c r="H596" i="4" s="1"/>
  <c r="C597" i="4" s="1"/>
  <c r="D597" i="4" l="1"/>
  <c r="G597" i="4" s="1"/>
  <c r="E597" i="4" l="1"/>
  <c r="H597" i="4" s="1"/>
  <c r="C598" i="4" s="1"/>
  <c r="D598" i="4" l="1"/>
  <c r="G598" i="4" s="1"/>
  <c r="E598" i="4" l="1"/>
  <c r="H598" i="4" s="1"/>
  <c r="C599" i="4" s="1"/>
  <c r="D599" i="4" l="1"/>
  <c r="G599" i="4" s="1"/>
  <c r="E599" i="4"/>
  <c r="H599" i="4" s="1"/>
  <c r="C600" i="4" s="1"/>
  <c r="D600" i="4" l="1"/>
  <c r="G600" i="4" s="1"/>
  <c r="E600" i="4" l="1"/>
  <c r="H600" i="4" s="1"/>
  <c r="C601" i="4" s="1"/>
  <c r="D601" i="4" l="1"/>
  <c r="G601" i="4" s="1"/>
  <c r="E601" i="4" l="1"/>
  <c r="H601" i="4" s="1"/>
  <c r="C602" i="4" s="1"/>
  <c r="D602" i="4" l="1"/>
  <c r="G602" i="4" s="1"/>
  <c r="E602" i="4"/>
  <c r="H602" i="4" s="1"/>
  <c r="C603" i="4" s="1"/>
  <c r="D603" i="4" l="1"/>
  <c r="G603" i="4" s="1"/>
  <c r="E603" i="4" l="1"/>
  <c r="H603" i="4" s="1"/>
  <c r="C604" i="4" s="1"/>
  <c r="D604" i="4" l="1"/>
  <c r="G604" i="4" s="1"/>
  <c r="E604" i="4" l="1"/>
  <c r="H604" i="4" s="1"/>
  <c r="C605" i="4" s="1"/>
  <c r="D605" i="4" l="1"/>
  <c r="G605" i="4" l="1"/>
  <c r="C18" i="2" s="1"/>
  <c r="C20" i="2" s="1"/>
  <c r="C17" i="2"/>
  <c r="C19" i="2" s="1"/>
  <c r="E605" i="4"/>
  <c r="H605" i="4" s="1"/>
</calcChain>
</file>

<file path=xl/sharedStrings.xml><?xml version="1.0" encoding="utf-8"?>
<sst xmlns="http://schemas.openxmlformats.org/spreadsheetml/2006/main" count="65" uniqueCount="32">
  <si>
    <r>
      <t xml:space="preserve">Boas-vindas à sua planilha comparativa da Tabela SAC e Tabela Price para amortização de financiamentos!
Aqui você poderá simular um financiamento e ver, na prática, as principais diferenças entre os dois modelos de amortização.
Neste documento você encontrará 3 abas em destaque:
</t>
    </r>
    <r>
      <rPr>
        <b/>
        <sz val="13"/>
        <color rgb="FFFF5200"/>
        <rFont val="Helvetica Neue"/>
      </rPr>
      <t xml:space="preserve">Informações do financiamento: </t>
    </r>
    <r>
      <rPr>
        <sz val="13"/>
        <color rgb="FFFFFFFF"/>
        <rFont val="Helvetica Neue"/>
      </rPr>
      <t xml:space="preserve">Insira os dados do valor do empréstimo, os juros e a duração. A partir disso, poderá ver um resumo dos valores que serão pagos durante o período.
</t>
    </r>
    <r>
      <rPr>
        <b/>
        <sz val="13"/>
        <color rgb="FFFF5200"/>
        <rFont val="Helvetica Neue"/>
      </rPr>
      <t>Tabela SAC x Prime:</t>
    </r>
    <r>
      <rPr>
        <b/>
        <sz val="13"/>
        <color rgb="FFFFFFFF"/>
        <rFont val="Helvetica Neue"/>
      </rPr>
      <t xml:space="preserve"> </t>
    </r>
    <r>
      <rPr>
        <sz val="13"/>
        <color rgb="FFFFFFFF"/>
        <rFont val="Helvetica Neue"/>
      </rPr>
      <t xml:space="preserve">Você verá, detalhadamente, cada parcela dos dois modelos de amortização, e o que será pago em cada uma delas. 
</t>
    </r>
    <r>
      <rPr>
        <b/>
        <sz val="13"/>
        <color rgb="FFFF5200"/>
        <rFont val="Helvetica Neue"/>
      </rPr>
      <t xml:space="preserve">Tabelas com amortização extra: </t>
    </r>
    <r>
      <rPr>
        <sz val="13"/>
        <color rgb="FFFFFFFF"/>
        <rFont val="Helvetica Neue"/>
      </rPr>
      <t>Semelhante a aba anterior, mas com a opção de adicionar um pagamento extra em cada parcela para diminuir o valor final devido.
Realize suas simulações e entenda qual opção se encaixa melhor no seu orçamento!</t>
    </r>
  </si>
  <si>
    <r>
      <rPr>
        <sz val="10"/>
        <color rgb="FFFFFFFF"/>
        <rFont val="Helvetica Neue"/>
      </rPr>
      <t>Ainda precisa saber mais sobre amotização e tabela SAC e Price?</t>
    </r>
    <r>
      <rPr>
        <sz val="10"/>
        <color rgb="FFFF5200"/>
        <rFont val="Helvetica Neue"/>
      </rPr>
      <t xml:space="preserve"> </t>
    </r>
    <r>
      <rPr>
        <u/>
        <sz val="10"/>
        <color rgb="FFFF5200"/>
        <rFont val="Helvetica Neue"/>
      </rPr>
      <t>É só clicar aqui!</t>
    </r>
  </si>
  <si>
    <r>
      <rPr>
        <b/>
        <sz val="13"/>
        <color rgb="FFFFFFFF"/>
        <rFont val="Helvetica Neue"/>
      </rPr>
      <t xml:space="preserve">Nesta aba:
</t>
    </r>
    <r>
      <rPr>
        <b/>
        <sz val="13"/>
        <color rgb="FFFF5200"/>
        <rFont val="Helvetica Neue"/>
      </rPr>
      <t>Tabela 1:</t>
    </r>
    <r>
      <rPr>
        <sz val="13"/>
        <color rgb="FFFFFFFF"/>
        <rFont val="Helvetica Neue"/>
      </rPr>
      <t xml:space="preserve"> Insira os dados do seu financiamento que será simulado
</t>
    </r>
    <r>
      <rPr>
        <b/>
        <sz val="13"/>
        <color rgb="FFFF5200"/>
        <rFont val="Helvetica Neue"/>
      </rPr>
      <t xml:space="preserve">Tabela 2: </t>
    </r>
    <r>
      <rPr>
        <sz val="13"/>
        <color rgb="FFFFFFFF"/>
        <rFont val="Helvetica Neue"/>
      </rPr>
      <t xml:space="preserve">Resumo automático da base do financiamento, com quanto será pago em juros e o valor final.
</t>
    </r>
    <r>
      <rPr>
        <b/>
        <sz val="13"/>
        <color rgb="FFFF5200"/>
        <rFont val="Helvetica Neue"/>
      </rPr>
      <t xml:space="preserve">Tabela 3: </t>
    </r>
    <r>
      <rPr>
        <sz val="13"/>
        <color rgb="FFFFFFFF"/>
        <rFont val="Helvetica Neue"/>
      </rPr>
      <t xml:space="preserve">Resumo automático do financiamento considerando outras amortizações, inseridas na aba </t>
    </r>
    <r>
      <rPr>
        <b/>
        <sz val="13"/>
        <color rgb="FFFFFFFF"/>
        <rFont val="Helvetica Neue"/>
      </rPr>
      <t>'Tabela com amortização extra'</t>
    </r>
  </si>
  <si>
    <t>Tabela 1</t>
  </si>
  <si>
    <t>Valor do empréstimo</t>
  </si>
  <si>
    <t>Taxa de juros (a.a%)</t>
  </si>
  <si>
    <t>Duração total (meses)</t>
  </si>
  <si>
    <t>Tabela 2 - Cálculo base</t>
  </si>
  <si>
    <t>SAC</t>
  </si>
  <si>
    <t>Price</t>
  </si>
  <si>
    <t>Juros pagos</t>
  </si>
  <si>
    <t>Total Pago</t>
  </si>
  <si>
    <t>Tabela 3 - Com amortização</t>
  </si>
  <si>
    <t>Diferença de juros</t>
  </si>
  <si>
    <t>Diferença total</t>
  </si>
  <si>
    <t>Juros a.m%</t>
  </si>
  <si>
    <r>
      <rPr>
        <b/>
        <sz val="12"/>
        <color rgb="FFFFFFFF"/>
        <rFont val="Helvetica Neue"/>
      </rPr>
      <t xml:space="preserve">Nesta aba: </t>
    </r>
    <r>
      <rPr>
        <sz val="12"/>
        <color rgb="FFFFFFFF"/>
        <rFont val="Helvetica Neue"/>
      </rPr>
      <t>Você pode conferir o detalhamento de cada parcela do financiamento, e qual o saldo devedor restante da dívida. Não há necessidade de inserir dados ou alterar informações aqui!</t>
    </r>
  </si>
  <si>
    <t>Mês</t>
  </si>
  <si>
    <t>Saldo Devedor</t>
  </si>
  <si>
    <t>Valor dos juros</t>
  </si>
  <si>
    <t xml:space="preserve">Saldo </t>
  </si>
  <si>
    <t>Amortização</t>
  </si>
  <si>
    <t>Parcela</t>
  </si>
  <si>
    <t>Saldo Devedor restante</t>
  </si>
  <si>
    <r>
      <rPr>
        <b/>
        <sz val="12"/>
        <color rgb="FFFFFFFF"/>
        <rFont val="Helvetica Neue"/>
      </rPr>
      <t xml:space="preserve">Nesta aba: </t>
    </r>
    <r>
      <rPr>
        <sz val="12"/>
        <color rgb="FFFFFFFF"/>
        <rFont val="Helvetica Neue"/>
      </rPr>
      <t>Aqui você confere a mesma tabela da aba anterior, mas nas colunas de 'Amortização Extra' você pode inserir um valor de amortização a mais no mês. Ao fazer isso, retorne na aba "Informações do financiamento" para observar o desconto no valor final</t>
    </r>
  </si>
  <si>
    <t>Juros</t>
  </si>
  <si>
    <t>Amortização Base</t>
  </si>
  <si>
    <t>Saldo devedor restante</t>
  </si>
  <si>
    <t>Amortização Extra</t>
  </si>
  <si>
    <t>Saldo devender restante</t>
  </si>
  <si>
    <r>
      <rPr>
        <b/>
        <sz val="13"/>
        <color rgb="FFFFFFFF"/>
        <rFont val="Helvetica Neue"/>
      </rPr>
      <t xml:space="preserve">Gostou dessa planilha comparativa de SAC e Price?
</t>
    </r>
    <r>
      <rPr>
        <sz val="13"/>
        <color rgb="FFFFFFFF"/>
        <rFont val="Helvetica Neue"/>
      </rPr>
      <t xml:space="preserve">
Na Rico, você fica por dentro de tudo sobre o mercado financeiro: das melhores opções de financiamento aos investimentos ideais para o seu perfil. 
Por isso, </t>
    </r>
    <r>
      <rPr>
        <u/>
        <sz val="13"/>
        <color rgb="FFFF5200"/>
        <rFont val="Helvetica Neue"/>
      </rPr>
      <t>abra sua conta agora</t>
    </r>
    <r>
      <rPr>
        <sz val="13"/>
        <color rgb="FFFFFFFF"/>
        <rFont val="Helvetica Neue"/>
      </rPr>
      <t>! Monitore seus investimentos de forma prática e 100% online pela nossa plataforma. Você não paga nada nem para abrir nem para manter sua conta!
Além disso, encontrará as melhores recomendações para acompanhar todos os seus rendimentos online, à distância de um clique.</t>
    </r>
  </si>
  <si>
    <t>&lt;-- Limite de 600 meses (equivalente a 50 anos)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</si>
</sst>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 -416]#,##0.00"/>
    <numFmt numFmtId="165" formatCode="_-&quot;R$&quot;\ * #,##0.00_-;\-&quot;R$&quot;\ * #,##0.00_-;_-&quot;R$&quot;\ * &quot;-&quot;??_-;_-@"/>
  </numFmts>
  <fonts count="2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0"/>
      <color rgb="FFFFFFFF"/>
      <name val="Helvetica Neue"/>
    </font>
    <font>
      <sz val="11"/>
      <color theme="1"/>
      <name val="Calibri"/>
      <family val="2"/>
    </font>
    <font>
      <sz val="10"/>
      <color rgb="FFFFFFFF"/>
      <name val="Arimo"/>
    </font>
    <font>
      <b/>
      <sz val="13"/>
      <color rgb="FFFFFFFF"/>
      <name val="Helvetica Neue"/>
    </font>
    <font>
      <sz val="10"/>
      <color rgb="FFFFFFFF"/>
      <name val="Helvetica Neue"/>
    </font>
    <font>
      <sz val="11"/>
      <color theme="1"/>
      <name val="Helvetica Neue"/>
    </font>
    <font>
      <sz val="9"/>
      <color rgb="FFFFFFFF"/>
      <name val="Calibri"/>
      <family val="2"/>
    </font>
    <font>
      <b/>
      <sz val="11"/>
      <color rgb="FFFFFFFF"/>
      <name val="Helvetica Neue"/>
    </font>
    <font>
      <b/>
      <sz val="11"/>
      <color rgb="FF000000"/>
      <name val="Helvetica Neue"/>
    </font>
    <font>
      <sz val="11"/>
      <color theme="1"/>
      <name val="Rico Sans"/>
      <family val="3"/>
    </font>
    <font>
      <b/>
      <sz val="10"/>
      <color rgb="FFFFFFFF"/>
      <name val="Helvetica Neue"/>
    </font>
    <font>
      <b/>
      <sz val="12"/>
      <color rgb="FFFFFFFF"/>
      <name val="Helvetica Neue"/>
    </font>
    <font>
      <b/>
      <sz val="16"/>
      <color rgb="FFFFFFFF"/>
      <name val="Helvetica Neue"/>
    </font>
    <font>
      <sz val="10"/>
      <color theme="1"/>
      <name val="Helvetica Neue"/>
    </font>
    <font>
      <sz val="13"/>
      <color rgb="FFFFFFFF"/>
      <name val="Helvetica Neue"/>
    </font>
    <font>
      <b/>
      <sz val="13"/>
      <color rgb="FFFF5200"/>
      <name val="Helvetica Neue"/>
    </font>
    <font>
      <sz val="10"/>
      <color rgb="FFFF5200"/>
      <name val="Helvetica Neue"/>
    </font>
    <font>
      <u/>
      <sz val="10"/>
      <color rgb="FFFF5200"/>
      <name val="Helvetica Neue"/>
    </font>
    <font>
      <sz val="12"/>
      <color rgb="FFFFFFFF"/>
      <name val="Helvetica Neue"/>
    </font>
    <font>
      <u/>
      <sz val="13"/>
      <color rgb="FFFF5200"/>
      <name val="Helvetica Neue"/>
    </font>
    <font>
      <u/>
      <sz val="13"/>
      <color rgb="FFFFFFFF"/>
      <name val="Helvetica Neue"/>
    </font>
  </fonts>
  <fills count="8">
    <fill>
      <patternFill patternType="none"/>
    </fill>
    <fill>
      <patternFill patternType="gray125"/>
    </fill>
    <fill>
      <patternFill patternType="solid">
        <fgColor rgb="FF190564"/>
        <bgColor rgb="FF190564"/>
      </patternFill>
    </fill>
    <fill>
      <patternFill patternType="solid">
        <fgColor rgb="FFFFFFFF"/>
        <bgColor rgb="FFFFFFFF"/>
      </patternFill>
    </fill>
    <fill>
      <patternFill patternType="solid">
        <fgColor rgb="FFFF5200"/>
        <bgColor rgb="FFFF5200"/>
      </patternFill>
    </fill>
    <fill>
      <patternFill patternType="solid">
        <fgColor rgb="FFF6B26B"/>
        <bgColor rgb="FFF6B26B"/>
      </patternFill>
    </fill>
    <fill>
      <patternFill patternType="solid">
        <fgColor rgb="FF6AA84F"/>
        <bgColor rgb="FF6AA84F"/>
      </patternFill>
    </fill>
    <fill>
      <patternFill patternType="solid">
        <fgColor rgb="FF002060"/>
        <bgColor indexed="64"/>
      </patternFill>
    </fill>
  </fills>
  <borders count="30">
    <border>
      <left/>
      <right/>
      <top/>
      <bottom/>
      <diagonal/>
    </border>
    <border>
      <left style="thin">
        <color rgb="FF190564"/>
      </left>
      <right style="thin">
        <color rgb="FF190564"/>
      </right>
      <top style="thin">
        <color rgb="FF190564"/>
      </top>
      <bottom style="thin">
        <color rgb="FF190564"/>
      </bottom>
      <diagonal/>
    </border>
    <border>
      <left style="thin">
        <color rgb="FF190564"/>
      </left>
      <right/>
      <top style="thin">
        <color rgb="FF190564"/>
      </top>
      <bottom/>
      <diagonal/>
    </border>
    <border>
      <left/>
      <right/>
      <top style="thin">
        <color rgb="FF190564"/>
      </top>
      <bottom/>
      <diagonal/>
    </border>
    <border>
      <left/>
      <right style="thin">
        <color rgb="FF190564"/>
      </right>
      <top style="thin">
        <color rgb="FF190564"/>
      </top>
      <bottom/>
      <diagonal/>
    </border>
    <border>
      <left style="thin">
        <color rgb="FF190564"/>
      </left>
      <right/>
      <top/>
      <bottom/>
      <diagonal/>
    </border>
    <border>
      <left/>
      <right style="thin">
        <color rgb="FF190564"/>
      </right>
      <top/>
      <bottom/>
      <diagonal/>
    </border>
    <border>
      <left style="thin">
        <color rgb="FF190564"/>
      </left>
      <right/>
      <top/>
      <bottom style="thin">
        <color rgb="FF190564"/>
      </bottom>
      <diagonal/>
    </border>
    <border>
      <left/>
      <right/>
      <top/>
      <bottom style="thin">
        <color rgb="FF190564"/>
      </bottom>
      <diagonal/>
    </border>
    <border>
      <left/>
      <right style="thin">
        <color rgb="FF190564"/>
      </right>
      <top/>
      <bottom style="thin">
        <color rgb="FF190564"/>
      </bottom>
      <diagonal/>
    </border>
    <border>
      <left style="thick">
        <color rgb="FFFF5200"/>
      </left>
      <right style="dotted">
        <color rgb="FF000000"/>
      </right>
      <top style="thick">
        <color rgb="FFFF5200"/>
      </top>
      <bottom style="dotted">
        <color rgb="FF000000"/>
      </bottom>
      <diagonal/>
    </border>
    <border>
      <left style="dotted">
        <color rgb="FF000000"/>
      </left>
      <right style="thick">
        <color rgb="FFFF5200"/>
      </right>
      <top style="thick">
        <color rgb="FFFF5200"/>
      </top>
      <bottom style="dotted">
        <color rgb="FF000000"/>
      </bottom>
      <diagonal/>
    </border>
    <border>
      <left style="thick">
        <color rgb="FFFF52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ck">
        <color rgb="FFFF5200"/>
      </right>
      <top style="dotted">
        <color rgb="FF000000"/>
      </top>
      <bottom style="dotted">
        <color rgb="FF000000"/>
      </bottom>
      <diagonal/>
    </border>
    <border>
      <left style="thick">
        <color rgb="FFFF5200"/>
      </left>
      <right style="dotted">
        <color rgb="FF000000"/>
      </right>
      <top style="dotted">
        <color rgb="FF000000"/>
      </top>
      <bottom style="thick">
        <color rgb="FFFF5200"/>
      </bottom>
      <diagonal/>
    </border>
    <border>
      <left style="dotted">
        <color rgb="FF000000"/>
      </left>
      <right style="thick">
        <color rgb="FFFF5200"/>
      </right>
      <top style="dotted">
        <color rgb="FF000000"/>
      </top>
      <bottom style="thick">
        <color rgb="FFFF52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D9D9D9"/>
      </right>
      <top/>
      <bottom/>
      <diagonal/>
    </border>
    <border>
      <left style="dotted">
        <color rgb="FFD9D9D9"/>
      </left>
      <right style="dotted">
        <color rgb="FFD9D9D9"/>
      </right>
      <top/>
      <bottom/>
      <diagonal/>
    </border>
    <border>
      <left style="dotted">
        <color rgb="FFD9D9D9"/>
      </left>
      <right/>
      <top/>
      <bottom/>
      <diagonal/>
    </border>
    <border>
      <left/>
      <right style="dotted">
        <color rgb="FF190564"/>
      </right>
      <top/>
      <bottom style="dotted">
        <color rgb="FF190564"/>
      </bottom>
      <diagonal/>
    </border>
    <border>
      <left style="dotted">
        <color rgb="FF190564"/>
      </left>
      <right style="dotted">
        <color rgb="FF190564"/>
      </right>
      <top/>
      <bottom style="dotted">
        <color rgb="FF190564"/>
      </bottom>
      <diagonal/>
    </border>
    <border>
      <left style="dotted">
        <color rgb="FF190564"/>
      </left>
      <right/>
      <top/>
      <bottom style="dotted">
        <color rgb="FF190564"/>
      </bottom>
      <diagonal/>
    </border>
    <border>
      <left/>
      <right style="dotted">
        <color rgb="FF190564"/>
      </right>
      <top style="dotted">
        <color rgb="FF190564"/>
      </top>
      <bottom style="dotted">
        <color rgb="FF190564"/>
      </bottom>
      <diagonal/>
    </border>
    <border>
      <left style="dotted">
        <color rgb="FF190564"/>
      </left>
      <right style="dotted">
        <color rgb="FF190564"/>
      </right>
      <top style="dotted">
        <color rgb="FF190564"/>
      </top>
      <bottom style="dotted">
        <color rgb="FF190564"/>
      </bottom>
      <diagonal/>
    </border>
    <border>
      <left style="dotted">
        <color rgb="FF190564"/>
      </left>
      <right/>
      <top style="dotted">
        <color rgb="FF190564"/>
      </top>
      <bottom style="dotted">
        <color rgb="FF190564"/>
      </bottom>
      <diagonal/>
    </border>
    <border>
      <left/>
      <right/>
      <top/>
      <bottom/>
      <diagonal/>
    </border>
    <border>
      <left/>
      <right style="dotted">
        <color rgb="FF190564"/>
      </right>
      <top style="dotted">
        <color rgb="FF190564"/>
      </top>
      <bottom/>
      <diagonal/>
    </border>
    <border>
      <left style="dotted">
        <color rgb="FF190564"/>
      </left>
      <right style="dotted">
        <color rgb="FF190564"/>
      </right>
      <top style="dotted">
        <color rgb="FF1905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1" xfId="0" applyFont="1" applyFill="1" applyBorder="1"/>
    <xf numFmtId="0" fontId="4" fillId="2" borderId="1" xfId="0" applyFont="1" applyFill="1" applyBorder="1"/>
    <xf numFmtId="0" fontId="9" fillId="3" borderId="10" xfId="0" applyFont="1" applyFill="1" applyBorder="1" applyAlignment="1">
      <alignment horizontal="left" vertical="center"/>
    </xf>
    <xf numFmtId="164" fontId="9" fillId="3" borderId="11" xfId="0" applyNumberFormat="1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left" vertical="center"/>
    </xf>
    <xf numFmtId="10" fontId="9" fillId="3" borderId="13" xfId="0" applyNumberFormat="1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vertical="center"/>
    </xf>
    <xf numFmtId="165" fontId="9" fillId="3" borderId="17" xfId="0" applyNumberFormat="1" applyFont="1" applyFill="1" applyBorder="1" applyAlignment="1">
      <alignment horizontal="left" vertical="center"/>
    </xf>
    <xf numFmtId="0" fontId="14" fillId="4" borderId="0" xfId="0" applyFont="1" applyFill="1" applyAlignment="1">
      <alignment vertical="center"/>
    </xf>
    <xf numFmtId="10" fontId="9" fillId="3" borderId="0" xfId="0" applyNumberFormat="1" applyFont="1" applyFill="1" applyAlignment="1">
      <alignment vertical="center"/>
    </xf>
    <xf numFmtId="0" fontId="17" fillId="5" borderId="18" xfId="0" applyFont="1" applyFill="1" applyBorder="1" applyAlignment="1">
      <alignment horizontal="center" vertical="center"/>
    </xf>
    <xf numFmtId="165" fontId="17" fillId="5" borderId="19" xfId="0" applyNumberFormat="1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center" vertical="center"/>
    </xf>
    <xf numFmtId="0" fontId="17" fillId="5" borderId="20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164" fontId="17" fillId="2" borderId="22" xfId="0" applyNumberFormat="1" applyFont="1" applyFill="1" applyBorder="1" applyAlignment="1">
      <alignment horizontal="center" vertical="center"/>
    </xf>
    <xf numFmtId="164" fontId="17" fillId="2" borderId="23" xfId="0" applyNumberFormat="1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164" fontId="17" fillId="2" borderId="25" xfId="0" applyNumberFormat="1" applyFont="1" applyFill="1" applyBorder="1" applyAlignment="1">
      <alignment horizontal="center" vertical="center"/>
    </xf>
    <xf numFmtId="164" fontId="17" fillId="2" borderId="26" xfId="0" applyNumberFormat="1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164" fontId="17" fillId="2" borderId="29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5" fillId="2" borderId="27" xfId="0" applyFont="1" applyFill="1" applyBorder="1" applyAlignment="1">
      <alignment vertical="center"/>
    </xf>
    <xf numFmtId="0" fontId="6" fillId="2" borderId="27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vertical="center"/>
    </xf>
    <xf numFmtId="0" fontId="8" fillId="2" borderId="27" xfId="0" applyFont="1" applyFill="1" applyBorder="1" applyAlignment="1">
      <alignment vertical="center"/>
    </xf>
    <xf numFmtId="0" fontId="10" fillId="2" borderId="27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vertical="center"/>
    </xf>
    <xf numFmtId="0" fontId="15" fillId="2" borderId="27" xfId="0" applyFont="1" applyFill="1" applyBorder="1" applyAlignment="1">
      <alignment vertical="center"/>
    </xf>
    <xf numFmtId="0" fontId="5" fillId="2" borderId="27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165" fontId="13" fillId="2" borderId="27" xfId="0" applyNumberFormat="1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0" fillId="7" borderId="0" xfId="0" applyFill="1"/>
    <xf numFmtId="0" fontId="1" fillId="0" borderId="0" xfId="0" applyFont="1"/>
    <xf numFmtId="0" fontId="18" fillId="2" borderId="2" xfId="0" applyFont="1" applyFill="1" applyBorder="1" applyAlignment="1">
      <alignment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0" xfId="0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11" fillId="4" borderId="27" xfId="0" applyFont="1" applyFill="1" applyBorder="1" applyAlignment="1">
      <alignment horizontal="center" vertical="center"/>
    </xf>
    <xf numFmtId="0" fontId="3" fillId="0" borderId="27" xfId="0" applyFont="1" applyBorder="1"/>
    <xf numFmtId="0" fontId="12" fillId="5" borderId="27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4"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466725</xdr:colOff>
      <xdr:row>13</xdr:row>
      <xdr:rowOff>190500</xdr:rowOff>
    </xdr:from>
    <xdr:ext cx="2266950" cy="9429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38100</xdr:colOff>
      <xdr:row>1</xdr:row>
      <xdr:rowOff>161925</xdr:rowOff>
    </xdr:from>
    <xdr:ext cx="3524250" cy="14763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1104900</xdr:colOff>
      <xdr:row>0</xdr:row>
      <xdr:rowOff>95250</xdr:rowOff>
    </xdr:from>
    <xdr:ext cx="1219200" cy="50482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790575</xdr:colOff>
      <xdr:row>0</xdr:row>
      <xdr:rowOff>142875</xdr:rowOff>
    </xdr:from>
    <xdr:ext cx="1219200" cy="50482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466725</xdr:colOff>
      <xdr:row>11</xdr:row>
      <xdr:rowOff>190500</xdr:rowOff>
    </xdr:from>
    <xdr:ext cx="2266950" cy="9429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riconnect.rico.com.vc/analises/tabela-sac-ou-price-qual-e-a-melhor-opcao-para-o-seu-financiamento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cadastro.rico.com.vc/v2/rico/desktop/step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20"/>
  <sheetViews>
    <sheetView workbookViewId="0">
      <selection activeCell="E1" sqref="E1"/>
    </sheetView>
  </sheetViews>
  <sheetFormatPr defaultColWidth="14.453125" defaultRowHeight="15" customHeight="1"/>
  <cols>
    <col min="1" max="1" width="5.54296875" customWidth="1"/>
    <col min="13" max="13" width="45.5429687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"/>
      <c r="B3" s="41" t="s">
        <v>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  <c r="N3" s="1"/>
      <c r="O3" s="1"/>
      <c r="P3" s="1"/>
    </row>
    <row r="4" spans="1:16">
      <c r="A4" s="1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  <c r="N4" s="1"/>
      <c r="O4" s="1"/>
      <c r="P4" s="1"/>
    </row>
    <row r="5" spans="1:16">
      <c r="A5" s="1"/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  <c r="N5" s="1"/>
      <c r="O5" s="1"/>
      <c r="P5" s="1"/>
    </row>
    <row r="6" spans="1:16">
      <c r="A6" s="1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6"/>
      <c r="N6" s="1"/>
      <c r="O6" s="1"/>
      <c r="P6" s="1"/>
    </row>
    <row r="7" spans="1:16">
      <c r="A7" s="1"/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6"/>
      <c r="N7" s="1"/>
      <c r="O7" s="1"/>
      <c r="P7" s="1"/>
    </row>
    <row r="8" spans="1:16">
      <c r="A8" s="1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6"/>
      <c r="N8" s="1"/>
      <c r="O8" s="1"/>
      <c r="P8" s="1"/>
    </row>
    <row r="9" spans="1:16">
      <c r="A9" s="1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1"/>
      <c r="O9" s="1"/>
      <c r="P9" s="1"/>
    </row>
    <row r="10" spans="1:16">
      <c r="A10" s="1"/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1"/>
      <c r="O10" s="1"/>
      <c r="P10" s="1"/>
    </row>
    <row r="11" spans="1:16">
      <c r="A11" s="1"/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/>
      <c r="N11" s="1"/>
      <c r="O11" s="1"/>
      <c r="P11" s="1"/>
    </row>
    <row r="12" spans="1:16">
      <c r="A12" s="1"/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  <c r="N12" s="1"/>
      <c r="O12" s="1"/>
      <c r="P12" s="1"/>
    </row>
    <row r="13" spans="1:16">
      <c r="A13" s="1"/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6"/>
      <c r="N13" s="1"/>
      <c r="O13" s="1"/>
      <c r="P13" s="1"/>
    </row>
    <row r="14" spans="1:16">
      <c r="A14" s="1"/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  <c r="N14" s="1"/>
      <c r="O14" s="1"/>
      <c r="P14" s="1"/>
    </row>
    <row r="15" spans="1:16">
      <c r="A15" s="1"/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6"/>
      <c r="N15" s="1"/>
      <c r="O15" s="1"/>
      <c r="P15" s="1"/>
    </row>
    <row r="16" spans="1:16">
      <c r="A16" s="1"/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9"/>
      <c r="N16" s="1"/>
      <c r="O16" s="1"/>
      <c r="P16" s="1"/>
    </row>
    <row r="17" spans="1:16">
      <c r="A17" s="1"/>
      <c r="B17" s="2" t="s">
        <v>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1">
    <mergeCell ref="B3:M16"/>
  </mergeCells>
  <hyperlinks>
    <hyperlink ref="B17" r:id="rId1" xr:uid="{00000000-0004-0000-00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tabColor rgb="FFFF5200"/>
  </sheetPr>
  <dimension ref="A1:O21"/>
  <sheetViews>
    <sheetView workbookViewId="0">
      <selection activeCell="C7" sqref="C7"/>
    </sheetView>
  </sheetViews>
  <sheetFormatPr defaultColWidth="14.453125" defaultRowHeight="15" customHeight="1"/>
  <cols>
    <col min="1" max="1" width="8.90625" customWidth="1"/>
    <col min="2" max="2" width="35" customWidth="1"/>
    <col min="3" max="3" width="25.6328125" customWidth="1"/>
    <col min="4" max="4" width="17.08984375" customWidth="1"/>
    <col min="5" max="5" width="41.54296875" customWidth="1"/>
    <col min="6" max="6" width="26.36328125" customWidth="1"/>
    <col min="7" max="15" width="8.6328125" customWidth="1"/>
  </cols>
  <sheetData>
    <row r="1" spans="1:15" ht="14.25" customHeight="1">
      <c r="A1" s="27"/>
      <c r="B1" s="28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4.25" customHeight="1">
      <c r="A2" s="27"/>
      <c r="B2" s="29" t="s">
        <v>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31.5" customHeight="1">
      <c r="A3" s="27"/>
      <c r="B3" s="30" t="s">
        <v>3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ht="30" customHeight="1">
      <c r="A4" s="27"/>
      <c r="B4" s="3" t="s">
        <v>4</v>
      </c>
      <c r="C4" s="4">
        <v>20000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ht="28.5" customHeight="1">
      <c r="A5" s="27"/>
      <c r="B5" s="5" t="s">
        <v>5</v>
      </c>
      <c r="C5" s="6">
        <v>0.105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30" customHeight="1">
      <c r="A6" s="27"/>
      <c r="B6" s="7" t="s">
        <v>6</v>
      </c>
      <c r="C6" s="8">
        <v>400</v>
      </c>
      <c r="D6" s="31" t="s">
        <v>31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ht="14.2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14.2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ht="14.2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ht="25.5" customHeight="1">
      <c r="A10" s="27"/>
      <c r="B10" s="50" t="s">
        <v>7</v>
      </c>
      <c r="C10" s="51"/>
      <c r="D10" s="51"/>
      <c r="E10" s="51"/>
      <c r="F10" s="51"/>
      <c r="G10" s="27"/>
      <c r="H10" s="27"/>
      <c r="I10" s="27"/>
      <c r="J10" s="27"/>
      <c r="K10" s="27"/>
      <c r="L10" s="27"/>
      <c r="M10" s="27"/>
      <c r="N10" s="27"/>
      <c r="O10" s="27"/>
    </row>
    <row r="11" spans="1:15" ht="23.25" customHeight="1">
      <c r="A11" s="27"/>
      <c r="B11" s="52" t="s">
        <v>8</v>
      </c>
      <c r="C11" s="51"/>
      <c r="D11" s="32"/>
      <c r="E11" s="52" t="s">
        <v>9</v>
      </c>
      <c r="F11" s="51"/>
      <c r="G11" s="27"/>
      <c r="H11" s="27"/>
      <c r="I11" s="27"/>
      <c r="J11" s="27"/>
      <c r="K11" s="27"/>
      <c r="L11" s="27"/>
      <c r="M11" s="27"/>
      <c r="N11" s="27"/>
      <c r="O11" s="27"/>
    </row>
    <row r="12" spans="1:15" ht="21.75" customHeight="1">
      <c r="A12" s="27"/>
      <c r="B12" s="9" t="s">
        <v>10</v>
      </c>
      <c r="C12" s="10">
        <f>SUM('Tabela SAC x Prime'!D6:D457)</f>
        <v>33504.174291377189</v>
      </c>
      <c r="D12" s="27"/>
      <c r="E12" s="9" t="s">
        <v>10</v>
      </c>
      <c r="F12" s="10">
        <f>SUM('Tabela SAC x Prime'!M6:M457)</f>
        <v>49327.207194792638</v>
      </c>
      <c r="G12" s="27"/>
      <c r="H12" s="27"/>
      <c r="I12" s="27"/>
      <c r="J12" s="27"/>
      <c r="K12" s="27"/>
      <c r="L12" s="27"/>
      <c r="M12" s="27"/>
      <c r="N12" s="27"/>
      <c r="O12" s="27"/>
    </row>
    <row r="13" spans="1:15" ht="21.75" customHeight="1">
      <c r="A13" s="27"/>
      <c r="B13" s="9" t="s">
        <v>11</v>
      </c>
      <c r="C13" s="10">
        <f>SUM('Tabela SAC x Prime'!G6:G457)</f>
        <v>53504.174291377181</v>
      </c>
      <c r="D13" s="27"/>
      <c r="E13" s="9" t="s">
        <v>11</v>
      </c>
      <c r="F13" s="10">
        <f>SUM('Tabela SAC x Prime'!P6:P457)</f>
        <v>69327.207194795192</v>
      </c>
      <c r="G13" s="27"/>
      <c r="H13" s="27"/>
      <c r="I13" s="27"/>
      <c r="J13" s="27"/>
      <c r="K13" s="27"/>
      <c r="L13" s="27"/>
      <c r="M13" s="27"/>
      <c r="N13" s="27"/>
      <c r="O13" s="27"/>
    </row>
    <row r="14" spans="1:15" ht="24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5" ht="25.5" customHeight="1">
      <c r="A15" s="27"/>
      <c r="B15" s="50" t="s">
        <v>12</v>
      </c>
      <c r="C15" s="51"/>
      <c r="D15" s="51"/>
      <c r="E15" s="51"/>
      <c r="F15" s="51"/>
      <c r="G15" s="27"/>
      <c r="H15" s="27"/>
      <c r="I15" s="27"/>
      <c r="J15" s="27"/>
      <c r="K15" s="27"/>
      <c r="L15" s="27"/>
      <c r="M15" s="27"/>
      <c r="N15" s="27"/>
      <c r="O15" s="27"/>
    </row>
    <row r="16" spans="1:15" ht="23.25" customHeight="1">
      <c r="A16" s="27"/>
      <c r="B16" s="52" t="s">
        <v>8</v>
      </c>
      <c r="C16" s="51"/>
      <c r="D16" s="32"/>
      <c r="E16" s="52" t="s">
        <v>9</v>
      </c>
      <c r="F16" s="51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21.75" customHeight="1">
      <c r="A17" s="27"/>
      <c r="B17" s="9" t="s">
        <v>10</v>
      </c>
      <c r="C17" s="10">
        <f>SUM('Tabelas com amortização extra'!D6:D605)</f>
        <v>33504.174291377189</v>
      </c>
      <c r="D17" s="27"/>
      <c r="E17" s="9" t="s">
        <v>10</v>
      </c>
      <c r="F17" s="10">
        <f>SUM('Tabelas com amortização extra'!O6:O604)</f>
        <v>49327.207194795068</v>
      </c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21.75" customHeight="1">
      <c r="A18" s="27"/>
      <c r="B18" s="9" t="s">
        <v>11</v>
      </c>
      <c r="C18" s="10">
        <f>SUM('Tabelas com amortização extra'!G6:G605)</f>
        <v>53504.174291377181</v>
      </c>
      <c r="D18" s="27"/>
      <c r="E18" s="9" t="s">
        <v>11</v>
      </c>
      <c r="F18" s="10">
        <f>SUM('Tabelas com amortização extra'!R6:R604)</f>
        <v>69327.207194795352</v>
      </c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21.75" customHeight="1">
      <c r="A19" s="27"/>
      <c r="B19" s="9" t="s">
        <v>13</v>
      </c>
      <c r="C19" s="10">
        <f t="shared" ref="C19:C20" si="0">C12-C17</f>
        <v>0</v>
      </c>
      <c r="D19" s="27"/>
      <c r="E19" s="9" t="s">
        <v>13</v>
      </c>
      <c r="F19" s="10">
        <f t="shared" ref="F19:F20" si="1">F12-F17</f>
        <v>-2.4301698431372643E-9</v>
      </c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21.75" customHeight="1">
      <c r="A20" s="27"/>
      <c r="B20" s="9" t="s">
        <v>14</v>
      </c>
      <c r="C20" s="10">
        <f t="shared" si="0"/>
        <v>0</v>
      </c>
      <c r="D20" s="27"/>
      <c r="E20" s="9" t="s">
        <v>14</v>
      </c>
      <c r="F20" s="10">
        <f t="shared" si="1"/>
        <v>-1.6007106751203537E-10</v>
      </c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28.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</sheetData>
  <mergeCells count="6">
    <mergeCell ref="B10:F10"/>
    <mergeCell ref="B11:C11"/>
    <mergeCell ref="E11:F11"/>
    <mergeCell ref="B15:F15"/>
    <mergeCell ref="B16:C16"/>
    <mergeCell ref="E16:F16"/>
  </mergeCells>
  <pageMargins left="0.511811024" right="0.511811024" top="0.78740157499999996" bottom="0.78740157499999996" header="0" footer="0"/>
  <pageSetup orientation="landscape"/>
  <headerFooter>
    <oddFooter>&amp;R_x000D_#008000 [ CLASSIFICAÇÃO: PÚBLICA ]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tabColor rgb="FF190564"/>
  </sheetPr>
  <dimension ref="A1:R3397"/>
  <sheetViews>
    <sheetView tabSelected="1" zoomScale="70" zoomScaleNormal="70" workbookViewId="0">
      <selection activeCell="G596" sqref="G596"/>
    </sheetView>
  </sheetViews>
  <sheetFormatPr defaultColWidth="14.453125" defaultRowHeight="15" customHeight="1"/>
  <cols>
    <col min="1" max="1" width="8.90625" customWidth="1"/>
    <col min="2" max="2" width="15.6328125" customWidth="1"/>
    <col min="3" max="3" width="20.6328125" customWidth="1"/>
    <col min="4" max="4" width="15.6328125" customWidth="1"/>
    <col min="5" max="5" width="19" customWidth="1"/>
    <col min="6" max="7" width="15.6328125" customWidth="1"/>
    <col min="8" max="8" width="33.08984375" customWidth="1"/>
    <col min="9" max="10" width="8.90625" customWidth="1"/>
    <col min="11" max="11" width="15.6328125" customWidth="1"/>
    <col min="12" max="12" width="18.90625" customWidth="1"/>
    <col min="13" max="13" width="17.6328125" customWidth="1"/>
    <col min="14" max="14" width="22.90625" customWidth="1"/>
    <col min="15" max="15" width="15.6328125" customWidth="1"/>
    <col min="16" max="16" width="18" customWidth="1"/>
    <col min="17" max="17" width="27.6328125" customWidth="1"/>
    <col min="18" max="18" width="8.6328125" customWidth="1"/>
  </cols>
  <sheetData>
    <row r="1" spans="1:18" ht="20.25" customHeight="1">
      <c r="A1" s="27"/>
      <c r="B1" s="33"/>
      <c r="C1" s="27"/>
      <c r="D1" s="27"/>
      <c r="E1" s="27"/>
      <c r="F1" s="27"/>
      <c r="G1" s="27"/>
      <c r="H1" s="27"/>
      <c r="I1" s="27"/>
      <c r="J1" s="27"/>
      <c r="K1" s="33"/>
      <c r="L1" s="27"/>
      <c r="M1" s="27"/>
      <c r="N1" s="27"/>
      <c r="O1" s="33"/>
      <c r="P1" s="33"/>
      <c r="Q1" s="33"/>
      <c r="R1" s="27"/>
    </row>
    <row r="2" spans="1:18" ht="20.25" customHeight="1">
      <c r="A2" s="27"/>
      <c r="B2" s="11" t="s">
        <v>15</v>
      </c>
      <c r="C2" s="12">
        <f>('Informações do financiamento'!C5+1)^(1/12)-1</f>
        <v>8.355155683635207E-3</v>
      </c>
      <c r="D2" s="27"/>
      <c r="E2" s="34" t="s">
        <v>16</v>
      </c>
      <c r="F2" s="27"/>
      <c r="G2" s="27"/>
      <c r="H2" s="27"/>
      <c r="I2" s="27"/>
      <c r="J2" s="27"/>
      <c r="K2" s="33"/>
      <c r="L2" s="27"/>
      <c r="M2" s="27"/>
      <c r="N2" s="27"/>
      <c r="O2" s="33"/>
      <c r="P2" s="33"/>
      <c r="Q2" s="33"/>
      <c r="R2" s="27"/>
    </row>
    <row r="3" spans="1:18" ht="20.25" customHeight="1">
      <c r="A3" s="27"/>
      <c r="B3" s="33"/>
      <c r="C3" s="27"/>
      <c r="D3" s="27"/>
      <c r="E3" s="27"/>
      <c r="F3" s="27"/>
      <c r="G3" s="27"/>
      <c r="H3" s="27"/>
      <c r="I3" s="27"/>
      <c r="J3" s="27"/>
      <c r="K3" s="33"/>
      <c r="L3" s="27"/>
      <c r="M3" s="27"/>
      <c r="N3" s="27"/>
      <c r="O3" s="33"/>
      <c r="P3" s="33"/>
      <c r="Q3" s="33"/>
      <c r="R3" s="27"/>
    </row>
    <row r="4" spans="1:18" ht="31.5" customHeight="1">
      <c r="A4" s="27"/>
      <c r="B4" s="53" t="s">
        <v>8</v>
      </c>
      <c r="C4" s="45"/>
      <c r="D4" s="45"/>
      <c r="E4" s="45"/>
      <c r="F4" s="45"/>
      <c r="G4" s="45"/>
      <c r="H4" s="45"/>
      <c r="I4" s="27"/>
      <c r="J4" s="27"/>
      <c r="K4" s="53" t="s">
        <v>9</v>
      </c>
      <c r="L4" s="45"/>
      <c r="M4" s="45"/>
      <c r="N4" s="45"/>
      <c r="O4" s="45"/>
      <c r="P4" s="45"/>
      <c r="Q4" s="45"/>
      <c r="R4" s="27"/>
    </row>
    <row r="5" spans="1:18" ht="20.25" customHeight="1">
      <c r="A5" s="27"/>
      <c r="B5" s="13" t="s">
        <v>17</v>
      </c>
      <c r="C5" s="14" t="s">
        <v>18</v>
      </c>
      <c r="D5" s="14" t="s">
        <v>19</v>
      </c>
      <c r="E5" s="14" t="s">
        <v>20</v>
      </c>
      <c r="F5" s="15" t="s">
        <v>21</v>
      </c>
      <c r="G5" s="15" t="s">
        <v>22</v>
      </c>
      <c r="H5" s="16" t="s">
        <v>23</v>
      </c>
      <c r="I5" s="27"/>
      <c r="J5" s="27"/>
      <c r="K5" s="13" t="s">
        <v>17</v>
      </c>
      <c r="L5" s="14" t="s">
        <v>18</v>
      </c>
      <c r="M5" s="14" t="s">
        <v>19</v>
      </c>
      <c r="N5" s="14" t="s">
        <v>20</v>
      </c>
      <c r="O5" s="15" t="s">
        <v>21</v>
      </c>
      <c r="P5" s="15" t="s">
        <v>22</v>
      </c>
      <c r="Q5" s="16" t="s">
        <v>23</v>
      </c>
      <c r="R5" s="27"/>
    </row>
    <row r="6" spans="1:18" ht="24" customHeight="1">
      <c r="A6" s="27"/>
      <c r="B6" s="17">
        <v>1</v>
      </c>
      <c r="C6" s="18">
        <f>'Informações do financiamento'!$C$4</f>
        <v>20000</v>
      </c>
      <c r="D6" s="18">
        <f>IF(B6&lt;='Informações do financiamento'!$C$6,C6*($C$2),"")</f>
        <v>167.10311367270413</v>
      </c>
      <c r="E6" s="18">
        <f>IF(B6&lt;='Informações do financiamento'!$C$6,C6+D6,"")</f>
        <v>20167.103113672703</v>
      </c>
      <c r="F6" s="18">
        <f>IF(B6&lt;='Informações do financiamento'!$C$6,'Informações do financiamento'!$C$4/'Informações do financiamento'!$C$6,"")</f>
        <v>50</v>
      </c>
      <c r="G6" s="18">
        <f>IF(B6&lt;='Informações do financiamento'!$C$6,F6+D6,"")</f>
        <v>217.10311367270413</v>
      </c>
      <c r="H6" s="19">
        <f>IF(B6&lt;='Informações do financiamento'!$C$6,E6-G6,"")</f>
        <v>19950</v>
      </c>
      <c r="I6" s="27"/>
      <c r="J6" s="27"/>
      <c r="K6" s="17">
        <f t="shared" ref="K6:K260" si="0">B6</f>
        <v>1</v>
      </c>
      <c r="L6" s="18">
        <f>'Informações do financiamento'!$C$4</f>
        <v>20000</v>
      </c>
      <c r="M6" s="18">
        <f>IF(K6&lt;='Informações do financiamento'!$C$6,L6*($C$2))</f>
        <v>167.10311367270413</v>
      </c>
      <c r="N6" s="18">
        <f>IF(K6&lt;='Informações do financiamento'!$C$6,L6+M6,"")</f>
        <v>20167.103113672703</v>
      </c>
      <c r="O6" s="18">
        <f>IF(K6&lt;='Informações do financiamento'!$C$6,'Tabela SAC x Prime'!P6-'Tabela SAC x Prime'!M6,"")</f>
        <v>6.2149043142833875</v>
      </c>
      <c r="P6" s="18">
        <f>($L$6*$C$2)/(1-(1/(1+$C$2)^'Informações do financiamento'!$C$6))</f>
        <v>173.31801798698751</v>
      </c>
      <c r="Q6" s="19">
        <f>IF(K6&lt;='Informações do financiamento'!$C$6,N6-P6,"")</f>
        <v>19993.785095685715</v>
      </c>
      <c r="R6" s="27"/>
    </row>
    <row r="7" spans="1:18" ht="23.25" customHeight="1">
      <c r="A7" s="27"/>
      <c r="B7" s="20">
        <f>IF(B6&lt;'Informações do financiamento'!$C$6,('Tabela SAC x Prime'!B6+1),"")</f>
        <v>2</v>
      </c>
      <c r="C7" s="21">
        <f>IF(B7&lt;='Informações do financiamento'!$C$6,'Tabela SAC x Prime'!H6,"")</f>
        <v>19950</v>
      </c>
      <c r="D7" s="21">
        <f>IF(B7&lt;='Informações do financiamento'!$C$6,C7*($C$2),"")</f>
        <v>166.68535588852237</v>
      </c>
      <c r="E7" s="21">
        <f>IF(B7&lt;='Informações do financiamento'!$C$6,C7+D7,"")</f>
        <v>20116.685355888523</v>
      </c>
      <c r="F7" s="21">
        <f>IF(B7&lt;='Informações do financiamento'!$C$6,'Informações do financiamento'!$C$4/'Informações do financiamento'!$C$6,"")</f>
        <v>50</v>
      </c>
      <c r="G7" s="21">
        <f>IF(B7&lt;='Informações do financiamento'!$C$6,F7+D7,"")</f>
        <v>216.68535588852237</v>
      </c>
      <c r="H7" s="22">
        <f>IF(B7&lt;='Informações do financiamento'!$C$6,E7-G7,"")</f>
        <v>19900</v>
      </c>
      <c r="I7" s="27"/>
      <c r="J7" s="27"/>
      <c r="K7" s="20">
        <f t="shared" si="0"/>
        <v>2</v>
      </c>
      <c r="L7" s="21">
        <f>IF(K7&lt;='Informações do financiamento'!$C$6,Q6,"")</f>
        <v>19993.785095685715</v>
      </c>
      <c r="M7" s="21">
        <f>IF(K7&lt;='Informações do financiamento'!$C$6,L7*($C$2),"")</f>
        <v>167.0511871795994</v>
      </c>
      <c r="N7" s="21">
        <f>IF(K7&lt;='Informações do financiamento'!$C$6,L7+M7,"")</f>
        <v>20160.836282865315</v>
      </c>
      <c r="O7" s="21">
        <f>IF(K7&lt;='Informações do financiamento'!$C$6,'Tabela SAC x Prime'!P7-'Tabela SAC x Prime'!M7,"")</f>
        <v>6.2668308073881178</v>
      </c>
      <c r="P7" s="21">
        <f>IF(K7&lt;='Informações do financiamento'!$C$6,($L$6*$C$2)/(1-(1/(1+$C$2)^'Informações do financiamento'!$C$6)),"")</f>
        <v>173.31801798698751</v>
      </c>
      <c r="Q7" s="22">
        <f>IF(K7&lt;='Informações do financiamento'!$C$6,N7-P7,"")</f>
        <v>19987.518264878327</v>
      </c>
      <c r="R7" s="27"/>
    </row>
    <row r="8" spans="1:18" ht="20.25" customHeight="1">
      <c r="A8" s="27"/>
      <c r="B8" s="20">
        <f>IF(B7&lt;'Informações do financiamento'!$C$6,('Tabela SAC x Prime'!B7+1),"")</f>
        <v>3</v>
      </c>
      <c r="C8" s="21">
        <f>IF(B8&lt;='Informações do financiamento'!$C$6,'Tabela SAC x Prime'!H7,"")</f>
        <v>19900</v>
      </c>
      <c r="D8" s="21">
        <f>IF(B8&lt;='Informações do financiamento'!$C$6,C8*($C$2),"")</f>
        <v>166.26759810434061</v>
      </c>
      <c r="E8" s="21">
        <f>IF(B8&lt;='Informações do financiamento'!$C$6,C8+D8,"")</f>
        <v>20066.267598104339</v>
      </c>
      <c r="F8" s="21">
        <f>IF(B8&lt;='Informações do financiamento'!$C$6,'Informações do financiamento'!$C$4/'Informações do financiamento'!$C$6,"")</f>
        <v>50</v>
      </c>
      <c r="G8" s="21">
        <f>IF(B8&lt;='Informações do financiamento'!$C$6,F8+D8,"")</f>
        <v>216.26759810434061</v>
      </c>
      <c r="H8" s="22">
        <f>IF(B8&lt;='Informações do financiamento'!$C$6,E8-G8,"")</f>
        <v>19850</v>
      </c>
      <c r="I8" s="27"/>
      <c r="J8" s="27"/>
      <c r="K8" s="20">
        <f t="shared" si="0"/>
        <v>3</v>
      </c>
      <c r="L8" s="21">
        <f>IF(K8&lt;='Informações do financiamento'!$C$6,Q7,"")</f>
        <v>19987.518264878327</v>
      </c>
      <c r="M8" s="21">
        <f>IF(K8&lt;='Informações do financiamento'!$C$6,L8*($C$2),"")</f>
        <v>166.99882683256067</v>
      </c>
      <c r="N8" s="21">
        <f>IF(K8&lt;='Informações do financiamento'!$C$6,L8+M8,"")</f>
        <v>20154.517091710888</v>
      </c>
      <c r="O8" s="21">
        <f>IF(K8&lt;='Informações do financiamento'!$C$6,'Tabela SAC x Prime'!P8-'Tabela SAC x Prime'!M8,"")</f>
        <v>6.3191911544268464</v>
      </c>
      <c r="P8" s="21">
        <f>IF(K8&lt;='Informações do financiamento'!$C$6,($L$6*$C$2)/(1-(1/(1+$C$2)^'Informações do financiamento'!$C$6)),"")</f>
        <v>173.31801798698751</v>
      </c>
      <c r="Q8" s="22">
        <f>IF(K8&lt;='Informações do financiamento'!$C$6,N8-P8,"")</f>
        <v>19981.199073723899</v>
      </c>
      <c r="R8" s="27"/>
    </row>
    <row r="9" spans="1:18" ht="20.25" customHeight="1">
      <c r="A9" s="27"/>
      <c r="B9" s="20">
        <f>IF(B8&lt;'Informações do financiamento'!$C$6,('Tabela SAC x Prime'!B8+1),"")</f>
        <v>4</v>
      </c>
      <c r="C9" s="21">
        <f>IF(B9&lt;='Informações do financiamento'!$C$6,'Tabela SAC x Prime'!H8,"")</f>
        <v>19850</v>
      </c>
      <c r="D9" s="21">
        <f>IF(B9&lt;='Informações do financiamento'!$C$6,C9*($C$2),"")</f>
        <v>165.84984032015885</v>
      </c>
      <c r="E9" s="21">
        <f>IF(B9&lt;='Informações do financiamento'!$C$6,C9+D9,"")</f>
        <v>20015.849840320159</v>
      </c>
      <c r="F9" s="21">
        <f>IF(B9&lt;='Informações do financiamento'!$C$6,'Informações do financiamento'!$C$4/'Informações do financiamento'!$C$6,"")</f>
        <v>50</v>
      </c>
      <c r="G9" s="21">
        <f>IF(B9&lt;='Informações do financiamento'!$C$6,F9+D9,"")</f>
        <v>215.84984032015885</v>
      </c>
      <c r="H9" s="22">
        <f>IF(B9&lt;='Informações do financiamento'!$C$6,E9-G9,"")</f>
        <v>19800</v>
      </c>
      <c r="I9" s="27"/>
      <c r="J9" s="27"/>
      <c r="K9" s="20">
        <f t="shared" si="0"/>
        <v>4</v>
      </c>
      <c r="L9" s="21">
        <f>IF(K9&lt;='Informações do financiamento'!$C$6,Q8,"")</f>
        <v>19981.199073723899</v>
      </c>
      <c r="M9" s="21">
        <f>IF(K9&lt;='Informações do financiamento'!$C$6,L9*($C$2),"")</f>
        <v>166.94602900667078</v>
      </c>
      <c r="N9" s="21">
        <f>IF(K9&lt;='Informações do financiamento'!$C$6,L9+M9,"")</f>
        <v>20148.14510273057</v>
      </c>
      <c r="O9" s="21">
        <f>IF(K9&lt;='Informações do financiamento'!$C$6,'Tabela SAC x Prime'!P9-'Tabela SAC x Prime'!M9,"")</f>
        <v>6.3719889803167291</v>
      </c>
      <c r="P9" s="21">
        <f>IF(K9&lt;='Informações do financiamento'!$C$6,($L$6*$C$2)/(1-(1/(1+$C$2)^'Informações do financiamento'!$C$6)),"")</f>
        <v>173.31801798698751</v>
      </c>
      <c r="Q9" s="22">
        <f>IF(K9&lt;='Informações do financiamento'!$C$6,N9-P9,"")</f>
        <v>19974.827084743582</v>
      </c>
      <c r="R9" s="27"/>
    </row>
    <row r="10" spans="1:18" ht="20.25" customHeight="1">
      <c r="A10" s="27"/>
      <c r="B10" s="20">
        <f>IF(B9&lt;'Informações do financiamento'!$C$6,('Tabela SAC x Prime'!B9+1),"")</f>
        <v>5</v>
      </c>
      <c r="C10" s="21">
        <f>IF(B10&lt;='Informações do financiamento'!$C$6,'Tabela SAC x Prime'!H9,"")</f>
        <v>19800</v>
      </c>
      <c r="D10" s="21">
        <f>IF(B10&lt;='Informações do financiamento'!$C$6,C10*($C$2),"")</f>
        <v>165.43208253597709</v>
      </c>
      <c r="E10" s="21">
        <f>IF(B10&lt;='Informações do financiamento'!$C$6,C10+D10,"")</f>
        <v>19965.432082535975</v>
      </c>
      <c r="F10" s="21">
        <f>IF(B10&lt;='Informações do financiamento'!$C$6,'Informações do financiamento'!$C$4/'Informações do financiamento'!$C$6,"")</f>
        <v>50</v>
      </c>
      <c r="G10" s="21">
        <f>IF(B10&lt;='Informações do financiamento'!$C$6,F10+D10,"")</f>
        <v>215.43208253597709</v>
      </c>
      <c r="H10" s="22">
        <f>IF(B10&lt;='Informações do financiamento'!$C$6,E10-G10,"")</f>
        <v>19750</v>
      </c>
      <c r="I10" s="27"/>
      <c r="J10" s="27"/>
      <c r="K10" s="20">
        <f t="shared" si="0"/>
        <v>5</v>
      </c>
      <c r="L10" s="21">
        <f>IF(K10&lt;='Informações do financiamento'!$C$6,Q9,"")</f>
        <v>19974.827084743582</v>
      </c>
      <c r="M10" s="21">
        <f>IF(K10&lt;='Informações do financiamento'!$C$6,L10*($C$2),"")</f>
        <v>166.89279004672582</v>
      </c>
      <c r="N10" s="21">
        <f>IF(K10&lt;='Informações do financiamento'!$C$6,L10+M10,"")</f>
        <v>20141.719874790306</v>
      </c>
      <c r="O10" s="21">
        <f>IF(K10&lt;='Informações do financiamento'!$C$6,'Tabela SAC x Prime'!P10-'Tabela SAC x Prime'!M10,"")</f>
        <v>6.4252279402616921</v>
      </c>
      <c r="P10" s="21">
        <f>IF(K10&lt;='Informações do financiamento'!$C$6,($L$6*$C$2)/(1-(1/(1+$C$2)^'Informações do financiamento'!$C$6)),"")</f>
        <v>173.31801798698751</v>
      </c>
      <c r="Q10" s="22">
        <f>IF(K10&lt;='Informações do financiamento'!$C$6,N10-P10,"")</f>
        <v>19968.401856803317</v>
      </c>
      <c r="R10" s="27"/>
    </row>
    <row r="11" spans="1:18" ht="20.25" customHeight="1">
      <c r="A11" s="27"/>
      <c r="B11" s="20">
        <f>IF(B10&lt;'Informações do financiamento'!$C$6,('Tabela SAC x Prime'!B10+1),"")</f>
        <v>6</v>
      </c>
      <c r="C11" s="21">
        <f>IF(B11&lt;='Informações do financiamento'!$C$6,'Tabela SAC x Prime'!H10,"")</f>
        <v>19750</v>
      </c>
      <c r="D11" s="21">
        <f>IF(B11&lt;='Informações do financiamento'!$C$6,C11*($C$2),"")</f>
        <v>165.01432475179533</v>
      </c>
      <c r="E11" s="21">
        <f>IF(B11&lt;='Informações do financiamento'!$C$6,C11+D11,"")</f>
        <v>19915.014324751795</v>
      </c>
      <c r="F11" s="21">
        <f>IF(B11&lt;='Informações do financiamento'!$C$6,'Informações do financiamento'!$C$4/'Informações do financiamento'!$C$6,"")</f>
        <v>50</v>
      </c>
      <c r="G11" s="21">
        <f>IF(B11&lt;='Informações do financiamento'!$C$6,F11+D11,"")</f>
        <v>215.01432475179533</v>
      </c>
      <c r="H11" s="22">
        <f>IF(B11&lt;='Informações do financiamento'!$C$6,E11-G11,"")</f>
        <v>19700</v>
      </c>
      <c r="I11" s="27"/>
      <c r="J11" s="27"/>
      <c r="K11" s="20">
        <f t="shared" si="0"/>
        <v>6</v>
      </c>
      <c r="L11" s="21">
        <f>IF(K11&lt;='Informações do financiamento'!$C$6,Q10,"")</f>
        <v>19968.401856803317</v>
      </c>
      <c r="M11" s="21">
        <f>IF(K11&lt;='Informações do financiamento'!$C$6,L11*($C$2),"")</f>
        <v>166.83910626698204</v>
      </c>
      <c r="N11" s="21">
        <f>IF(K11&lt;='Informações do financiamento'!$C$6,L11+M11,"")</f>
        <v>20135.2409630703</v>
      </c>
      <c r="O11" s="21">
        <f>IF(K11&lt;='Informações do financiamento'!$C$6,'Tabela SAC x Prime'!P11-'Tabela SAC x Prime'!M11,"")</f>
        <v>6.4789117200054704</v>
      </c>
      <c r="P11" s="21">
        <f>IF(K11&lt;='Informações do financiamento'!$C$6,($L$6*$C$2)/(1-(1/(1+$C$2)^'Informações do financiamento'!$C$6)),"")</f>
        <v>173.31801798698751</v>
      </c>
      <c r="Q11" s="22">
        <f>IF(K11&lt;='Informações do financiamento'!$C$6,N11-P11,"")</f>
        <v>19961.922945083312</v>
      </c>
      <c r="R11" s="27"/>
    </row>
    <row r="12" spans="1:18" ht="20.25" customHeight="1">
      <c r="A12" s="27"/>
      <c r="B12" s="20">
        <f>IF(B11&lt;'Informações do financiamento'!$C$6,('Tabela SAC x Prime'!B11+1),"")</f>
        <v>7</v>
      </c>
      <c r="C12" s="21">
        <f>IF(B12&lt;='Informações do financiamento'!$C$6,'Tabela SAC x Prime'!H11,"")</f>
        <v>19700</v>
      </c>
      <c r="D12" s="21">
        <f>IF(B12&lt;='Informações do financiamento'!$C$6,C12*($C$2),"")</f>
        <v>164.59656696761357</v>
      </c>
      <c r="E12" s="21">
        <f>IF(B12&lt;='Informações do financiamento'!$C$6,C12+D12,"")</f>
        <v>19864.596566967615</v>
      </c>
      <c r="F12" s="21">
        <f>IF(B12&lt;='Informações do financiamento'!$C$6,'Informações do financiamento'!$C$4/'Informações do financiamento'!$C$6,"")</f>
        <v>50</v>
      </c>
      <c r="G12" s="21">
        <f>IF(B12&lt;='Informações do financiamento'!$C$6,F12+D12,"")</f>
        <v>214.59656696761357</v>
      </c>
      <c r="H12" s="22">
        <f>IF(B12&lt;='Informações do financiamento'!$C$6,E12-G12,"")</f>
        <v>19650</v>
      </c>
      <c r="I12" s="27"/>
      <c r="J12" s="27"/>
      <c r="K12" s="20">
        <f t="shared" si="0"/>
        <v>7</v>
      </c>
      <c r="L12" s="21">
        <f>IF(K12&lt;='Informações do financiamento'!$C$6,Q11,"")</f>
        <v>19961.922945083312</v>
      </c>
      <c r="M12" s="21">
        <f>IF(K12&lt;='Informações do financiamento'!$C$6,L12*($C$2),"")</f>
        <v>166.78497395090088</v>
      </c>
      <c r="N12" s="21">
        <f>IF(K12&lt;='Informações do financiamento'!$C$6,L12+M12,"")</f>
        <v>20128.707919034212</v>
      </c>
      <c r="O12" s="21">
        <f>IF(K12&lt;='Informações do financiamento'!$C$6,'Tabela SAC x Prime'!P12-'Tabela SAC x Prime'!M12,"")</f>
        <v>6.5330440360866362</v>
      </c>
      <c r="P12" s="21">
        <f>IF(K12&lt;='Informações do financiamento'!$C$6,($L$6*$C$2)/(1-(1/(1+$C$2)^'Informações do financiamento'!$C$6)),"")</f>
        <v>173.31801798698751</v>
      </c>
      <c r="Q12" s="22">
        <f>IF(K12&lt;='Informações do financiamento'!$C$6,N12-P12,"")</f>
        <v>19955.389901047223</v>
      </c>
      <c r="R12" s="27"/>
    </row>
    <row r="13" spans="1:18" ht="20.25" customHeight="1">
      <c r="A13" s="27"/>
      <c r="B13" s="20">
        <f>IF(B12&lt;'Informações do financiamento'!$C$6,('Tabela SAC x Prime'!B12+1),"")</f>
        <v>8</v>
      </c>
      <c r="C13" s="21">
        <f>IF(B13&lt;='Informações do financiamento'!$C$6,'Tabela SAC x Prime'!H12,"")</f>
        <v>19650</v>
      </c>
      <c r="D13" s="21">
        <f>IF(B13&lt;='Informações do financiamento'!$C$6,C13*($C$2),"")</f>
        <v>164.17880918343181</v>
      </c>
      <c r="E13" s="21">
        <f>IF(B13&lt;='Informações do financiamento'!$C$6,C13+D13,"")</f>
        <v>19814.178809183431</v>
      </c>
      <c r="F13" s="21">
        <f>IF(B13&lt;='Informações do financiamento'!$C$6,'Informações do financiamento'!$C$4/'Informações do financiamento'!$C$6,"")</f>
        <v>50</v>
      </c>
      <c r="G13" s="21">
        <f>IF(B13&lt;='Informações do financiamento'!$C$6,F13+D13,"")</f>
        <v>214.17880918343181</v>
      </c>
      <c r="H13" s="22">
        <f>IF(B13&lt;='Informações do financiamento'!$C$6,E13-G13,"")</f>
        <v>19600</v>
      </c>
      <c r="I13" s="27"/>
      <c r="J13" s="27"/>
      <c r="K13" s="20">
        <f t="shared" si="0"/>
        <v>8</v>
      </c>
      <c r="L13" s="21">
        <f>IF(K13&lt;='Informações do financiamento'!$C$6,Q12,"")</f>
        <v>19955.389901047223</v>
      </c>
      <c r="M13" s="21">
        <f>IF(K13&lt;='Informações do financiamento'!$C$6,L13*($C$2),"")</f>
        <v>166.73038935089133</v>
      </c>
      <c r="N13" s="21">
        <f>IF(K13&lt;='Informações do financiamento'!$C$6,L13+M13,"")</f>
        <v>20122.120290398114</v>
      </c>
      <c r="O13" s="21">
        <f>IF(K13&lt;='Informações do financiamento'!$C$6,'Tabela SAC x Prime'!P13-'Tabela SAC x Prime'!M13,"")</f>
        <v>6.5876286360961842</v>
      </c>
      <c r="P13" s="21">
        <f>IF(K13&lt;='Informações do financiamento'!$C$6,($L$6*$C$2)/(1-(1/(1+$C$2)^'Informações do financiamento'!$C$6)),"")</f>
        <v>173.31801798698751</v>
      </c>
      <c r="Q13" s="22">
        <f>IF(K13&lt;='Informações do financiamento'!$C$6,N13-P13,"")</f>
        <v>19948.802272411125</v>
      </c>
      <c r="R13" s="27"/>
    </row>
    <row r="14" spans="1:18" ht="20.25" customHeight="1">
      <c r="A14" s="27"/>
      <c r="B14" s="20">
        <f>IF(B13&lt;'Informações do financiamento'!$C$6,('Tabela SAC x Prime'!B13+1),"")</f>
        <v>9</v>
      </c>
      <c r="C14" s="21">
        <f>IF(B14&lt;='Informações do financiamento'!$C$6,'Tabela SAC x Prime'!H13,"")</f>
        <v>19600</v>
      </c>
      <c r="D14" s="21">
        <f>IF(B14&lt;='Informações do financiamento'!$C$6,C14*($C$2),"")</f>
        <v>163.76105139925005</v>
      </c>
      <c r="E14" s="21">
        <f>IF(B14&lt;='Informações do financiamento'!$C$6,C14+D14,"")</f>
        <v>19763.761051399251</v>
      </c>
      <c r="F14" s="21">
        <f>IF(B14&lt;='Informações do financiamento'!$C$6,'Informações do financiamento'!$C$4/'Informações do financiamento'!$C$6,"")</f>
        <v>50</v>
      </c>
      <c r="G14" s="21">
        <f>IF(B14&lt;='Informações do financiamento'!$C$6,F14+D14,"")</f>
        <v>213.76105139925005</v>
      </c>
      <c r="H14" s="22">
        <f>IF(B14&lt;='Informações do financiamento'!$C$6,E14-G14,"")</f>
        <v>19550</v>
      </c>
      <c r="I14" s="27"/>
      <c r="J14" s="27"/>
      <c r="K14" s="20">
        <f t="shared" si="0"/>
        <v>9</v>
      </c>
      <c r="L14" s="21">
        <f>IF(K14&lt;='Informações do financiamento'!$C$6,Q13,"")</f>
        <v>19948.802272411125</v>
      </c>
      <c r="M14" s="21">
        <f>IF(K14&lt;='Informações do financiamento'!$C$6,L14*($C$2),"")</f>
        <v>166.67534868805075</v>
      </c>
      <c r="N14" s="21">
        <f>IF(K14&lt;='Informações do financiamento'!$C$6,L14+M14,"")</f>
        <v>20115.477621099177</v>
      </c>
      <c r="O14" s="21">
        <f>IF(K14&lt;='Informações do financiamento'!$C$6,'Tabela SAC x Prime'!P14-'Tabela SAC x Prime'!M14,"")</f>
        <v>6.6426692989367666</v>
      </c>
      <c r="P14" s="21">
        <f>IF(K14&lt;='Informações do financiamento'!$C$6,($L$6*$C$2)/(1-(1/(1+$C$2)^'Informações do financiamento'!$C$6)),"")</f>
        <v>173.31801798698751</v>
      </c>
      <c r="Q14" s="22">
        <f>IF(K14&lt;='Informações do financiamento'!$C$6,N14-P14,"")</f>
        <v>19942.159603112188</v>
      </c>
      <c r="R14" s="27"/>
    </row>
    <row r="15" spans="1:18" ht="20.25" customHeight="1">
      <c r="A15" s="27"/>
      <c r="B15" s="20">
        <f>IF(B14&lt;'Informações do financiamento'!$C$6,('Tabela SAC x Prime'!B14+1),"")</f>
        <v>10</v>
      </c>
      <c r="C15" s="21">
        <f>IF(B15&lt;='Informações do financiamento'!$C$6,'Tabela SAC x Prime'!H14,"")</f>
        <v>19550</v>
      </c>
      <c r="D15" s="21">
        <f>IF(B15&lt;='Informações do financiamento'!$C$6,C15*($C$2),"")</f>
        <v>163.34329361506829</v>
      </c>
      <c r="E15" s="21">
        <f>IF(B15&lt;='Informações do financiamento'!$C$6,C15+D15,"")</f>
        <v>19713.343293615068</v>
      </c>
      <c r="F15" s="21">
        <f>IF(B15&lt;='Informações do financiamento'!$C$6,'Informações do financiamento'!$C$4/'Informações do financiamento'!$C$6,"")</f>
        <v>50</v>
      </c>
      <c r="G15" s="21">
        <f>IF(B15&lt;='Informações do financiamento'!$C$6,F15+D15,"")</f>
        <v>213.34329361506829</v>
      </c>
      <c r="H15" s="22">
        <f>IF(B15&lt;='Informações do financiamento'!$C$6,E15-G15,"")</f>
        <v>19500</v>
      </c>
      <c r="I15" s="27"/>
      <c r="J15" s="27"/>
      <c r="K15" s="20">
        <f t="shared" si="0"/>
        <v>10</v>
      </c>
      <c r="L15" s="21">
        <f>IF(K15&lt;='Informações do financiamento'!$C$6,Q14,"")</f>
        <v>19942.159603112188</v>
      </c>
      <c r="M15" s="21">
        <f>IF(K15&lt;='Informações do financiamento'!$C$6,L15*($C$2),"")</f>
        <v>166.61984815190323</v>
      </c>
      <c r="N15" s="21">
        <f>IF(K15&lt;='Informações do financiamento'!$C$6,L15+M15,"")</f>
        <v>20108.77945126409</v>
      </c>
      <c r="O15" s="21">
        <f>IF(K15&lt;='Informações do financiamento'!$C$6,'Tabela SAC x Prime'!P15-'Tabela SAC x Prime'!M15,"")</f>
        <v>6.6981698350842862</v>
      </c>
      <c r="P15" s="21">
        <f>IF(K15&lt;='Informações do financiamento'!$C$6,($L$6*$C$2)/(1-(1/(1+$C$2)^'Informações do financiamento'!$C$6)),"")</f>
        <v>173.31801798698751</v>
      </c>
      <c r="Q15" s="22">
        <f>IF(K15&lt;='Informações do financiamento'!$C$6,N15-P15,"")</f>
        <v>19935.461433277102</v>
      </c>
      <c r="R15" s="27"/>
    </row>
    <row r="16" spans="1:18" ht="20.25" customHeight="1">
      <c r="A16" s="27"/>
      <c r="B16" s="20">
        <f>IF(B15&lt;'Informações do financiamento'!$C$6,('Tabela SAC x Prime'!B15+1),"")</f>
        <v>11</v>
      </c>
      <c r="C16" s="21">
        <f>IF(B16&lt;='Informações do financiamento'!$C$6,'Tabela SAC x Prime'!H15,"")</f>
        <v>19500</v>
      </c>
      <c r="D16" s="21">
        <f>IF(B16&lt;='Informações do financiamento'!$C$6,C16*($C$2),"")</f>
        <v>162.92553583088653</v>
      </c>
      <c r="E16" s="21">
        <f>IF(B16&lt;='Informações do financiamento'!$C$6,C16+D16,"")</f>
        <v>19662.925535830887</v>
      </c>
      <c r="F16" s="21">
        <f>IF(B16&lt;='Informações do financiamento'!$C$6,'Informações do financiamento'!$C$4/'Informações do financiamento'!$C$6,"")</f>
        <v>50</v>
      </c>
      <c r="G16" s="21">
        <f>IF(B16&lt;='Informações do financiamento'!$C$6,F16+D16,"")</f>
        <v>212.92553583088653</v>
      </c>
      <c r="H16" s="22">
        <f>IF(B16&lt;='Informações do financiamento'!$C$6,E16-G16,"")</f>
        <v>19450</v>
      </c>
      <c r="I16" s="27"/>
      <c r="J16" s="27"/>
      <c r="K16" s="20">
        <f t="shared" si="0"/>
        <v>11</v>
      </c>
      <c r="L16" s="21">
        <f>IF(K16&lt;='Informações do financiamento'!$C$6,Q15,"")</f>
        <v>19935.461433277102</v>
      </c>
      <c r="M16" s="21">
        <f>IF(K16&lt;='Informações do financiamento'!$C$6,L16*($C$2),"")</f>
        <v>166.56388390013564</v>
      </c>
      <c r="N16" s="21">
        <f>IF(K16&lt;='Informações do financiamento'!$C$6,L16+M16,"")</f>
        <v>20102.025317177238</v>
      </c>
      <c r="O16" s="21">
        <f>IF(K16&lt;='Informações do financiamento'!$C$6,'Tabela SAC x Prime'!P16-'Tabela SAC x Prime'!M16,"")</f>
        <v>6.7541340868518773</v>
      </c>
      <c r="P16" s="21">
        <f>IF(K16&lt;='Informações do financiamento'!$C$6,($L$6*$C$2)/(1-(1/(1+$C$2)^'Informações do financiamento'!$C$6)),"")</f>
        <v>173.31801798698751</v>
      </c>
      <c r="Q16" s="22">
        <f>IF(K16&lt;='Informações do financiamento'!$C$6,N16-P16,"")</f>
        <v>19928.70729919025</v>
      </c>
      <c r="R16" s="27"/>
    </row>
    <row r="17" spans="1:18" ht="20.25" customHeight="1">
      <c r="A17" s="27"/>
      <c r="B17" s="20">
        <f>IF(B16&lt;'Informações do financiamento'!$C$6,('Tabela SAC x Prime'!B16+1),"")</f>
        <v>12</v>
      </c>
      <c r="C17" s="21">
        <f>IF(B17&lt;='Informações do financiamento'!$C$6,'Tabela SAC x Prime'!H16,"")</f>
        <v>19450</v>
      </c>
      <c r="D17" s="21">
        <f>IF(B17&lt;='Informações do financiamento'!$C$6,C17*($C$2),"")</f>
        <v>162.50777804670477</v>
      </c>
      <c r="E17" s="21">
        <f>IF(B17&lt;='Informações do financiamento'!$C$6,C17+D17,"")</f>
        <v>19612.507778046704</v>
      </c>
      <c r="F17" s="21">
        <f>IF(B17&lt;='Informações do financiamento'!$C$6,'Informações do financiamento'!$C$4/'Informações do financiamento'!$C$6,"")</f>
        <v>50</v>
      </c>
      <c r="G17" s="21">
        <f>IF(B17&lt;='Informações do financiamento'!$C$6,F17+D17,"")</f>
        <v>212.50777804670477</v>
      </c>
      <c r="H17" s="22">
        <f>IF(B17&lt;='Informações do financiamento'!$C$6,E17-G17,"")</f>
        <v>19400</v>
      </c>
      <c r="I17" s="27"/>
      <c r="J17" s="27"/>
      <c r="K17" s="20">
        <f t="shared" si="0"/>
        <v>12</v>
      </c>
      <c r="L17" s="21">
        <f>IF(K17&lt;='Informações do financiamento'!$C$6,Q16,"")</f>
        <v>19928.70729919025</v>
      </c>
      <c r="M17" s="21">
        <f>IF(K17&lt;='Informações do financiamento'!$C$6,L17*($C$2),"")</f>
        <v>166.50745205833184</v>
      </c>
      <c r="N17" s="21">
        <f>IF(K17&lt;='Informações do financiamento'!$C$6,L17+M17,"")</f>
        <v>20095.214751248583</v>
      </c>
      <c r="O17" s="21">
        <f>IF(K17&lt;='Informações do financiamento'!$C$6,'Tabela SAC x Prime'!P17-'Tabela SAC x Prime'!M17,"")</f>
        <v>6.8105659286556772</v>
      </c>
      <c r="P17" s="21">
        <f>IF(K17&lt;='Informações do financiamento'!$C$6,($L$6*$C$2)/(1-(1/(1+$C$2)^'Informações do financiamento'!$C$6)),"")</f>
        <v>173.31801798698751</v>
      </c>
      <c r="Q17" s="22">
        <f>IF(K17&lt;='Informações do financiamento'!$C$6,N17-P17,"")</f>
        <v>19921.896733261594</v>
      </c>
      <c r="R17" s="27"/>
    </row>
    <row r="18" spans="1:18" ht="20.25" customHeight="1">
      <c r="A18" s="27"/>
      <c r="B18" s="20">
        <f>IF(B17&lt;'Informações do financiamento'!$C$6,('Tabela SAC x Prime'!B17+1),"")</f>
        <v>13</v>
      </c>
      <c r="C18" s="21">
        <f>IF(B18&lt;='Informações do financiamento'!$C$6,'Tabela SAC x Prime'!H17,"")</f>
        <v>19400</v>
      </c>
      <c r="D18" s="21">
        <f>IF(B18&lt;='Informações do financiamento'!$C$6,C18*($C$2),"")</f>
        <v>162.09002026252301</v>
      </c>
      <c r="E18" s="21">
        <f>IF(B18&lt;='Informações do financiamento'!$C$6,C18+D18,"")</f>
        <v>19562.090020262523</v>
      </c>
      <c r="F18" s="21">
        <f>IF(B18&lt;='Informações do financiamento'!$C$6,'Informações do financiamento'!$C$4/'Informações do financiamento'!$C$6,"")</f>
        <v>50</v>
      </c>
      <c r="G18" s="21">
        <f>IF(B18&lt;='Informações do financiamento'!$C$6,F18+D18,"")</f>
        <v>212.09002026252301</v>
      </c>
      <c r="H18" s="22">
        <f>IF(B18&lt;='Informações do financiamento'!$C$6,E18-G18,"")</f>
        <v>19350</v>
      </c>
      <c r="I18" s="27"/>
      <c r="J18" s="27"/>
      <c r="K18" s="20">
        <f t="shared" si="0"/>
        <v>13</v>
      </c>
      <c r="L18" s="21">
        <f>IF(K18&lt;='Informações do financiamento'!$C$6,Q17,"")</f>
        <v>19921.896733261594</v>
      </c>
      <c r="M18" s="21">
        <f>IF(K18&lt;='Informações do financiamento'!$C$6,L18*($C$2),"")</f>
        <v>166.45054871970427</v>
      </c>
      <c r="N18" s="21">
        <f>IF(K18&lt;='Informações do financiamento'!$C$6,L18+M18,"")</f>
        <v>20088.3472819813</v>
      </c>
      <c r="O18" s="21">
        <f>IF(K18&lt;='Informações do financiamento'!$C$6,'Tabela SAC x Prime'!P18-'Tabela SAC x Prime'!M18,"")</f>
        <v>6.8674692672832407</v>
      </c>
      <c r="P18" s="21">
        <f>IF(K18&lt;='Informações do financiamento'!$C$6,($L$6*$C$2)/(1-(1/(1+$C$2)^'Informações do financiamento'!$C$6)),"")</f>
        <v>173.31801798698751</v>
      </c>
      <c r="Q18" s="22">
        <f>IF(K18&lt;='Informações do financiamento'!$C$6,N18-P18,"")</f>
        <v>19915.029263994311</v>
      </c>
      <c r="R18" s="27"/>
    </row>
    <row r="19" spans="1:18" ht="20.25" customHeight="1">
      <c r="A19" s="27"/>
      <c r="B19" s="20">
        <f>IF(B18&lt;'Informações do financiamento'!$C$6,('Tabela SAC x Prime'!B18+1),"")</f>
        <v>14</v>
      </c>
      <c r="C19" s="21">
        <f>IF(B19&lt;='Informações do financiamento'!$C$6,'Tabela SAC x Prime'!H18,"")</f>
        <v>19350</v>
      </c>
      <c r="D19" s="21">
        <f>IF(B19&lt;='Informações do financiamento'!$C$6,C19*($C$2),"")</f>
        <v>161.67226247834125</v>
      </c>
      <c r="E19" s="21">
        <f>IF(B19&lt;='Informações do financiamento'!$C$6,C19+D19,"")</f>
        <v>19511.67226247834</v>
      </c>
      <c r="F19" s="21">
        <f>IF(B19&lt;='Informações do financiamento'!$C$6,'Informações do financiamento'!$C$4/'Informações do financiamento'!$C$6,"")</f>
        <v>50</v>
      </c>
      <c r="G19" s="21">
        <f>IF(B19&lt;='Informações do financiamento'!$C$6,F19+D19,"")</f>
        <v>211.67226247834125</v>
      </c>
      <c r="H19" s="22">
        <f>IF(B19&lt;='Informações do financiamento'!$C$6,E19-G19,"")</f>
        <v>19300</v>
      </c>
      <c r="I19" s="27"/>
      <c r="J19" s="27"/>
      <c r="K19" s="20">
        <f t="shared" si="0"/>
        <v>14</v>
      </c>
      <c r="L19" s="21">
        <f>IF(K19&lt;='Informações do financiamento'!$C$6,Q18,"")</f>
        <v>19915.029263994311</v>
      </c>
      <c r="M19" s="21">
        <f>IF(K19&lt;='Informações do financiamento'!$C$6,L19*($C$2),"")</f>
        <v>166.39316994482354</v>
      </c>
      <c r="N19" s="21">
        <f>IF(K19&lt;='Informações do financiamento'!$C$6,L19+M19,"")</f>
        <v>20081.422433939133</v>
      </c>
      <c r="O19" s="21">
        <f>IF(K19&lt;='Informações do financiamento'!$C$6,'Tabela SAC x Prime'!P19-'Tabela SAC x Prime'!M19,"")</f>
        <v>6.9248480421639727</v>
      </c>
      <c r="P19" s="21">
        <f>IF(K19&lt;='Informações do financiamento'!$C$6,($L$6*$C$2)/(1-(1/(1+$C$2)^'Informações do financiamento'!$C$6)),"")</f>
        <v>173.31801798698751</v>
      </c>
      <c r="Q19" s="22">
        <f>IF(K19&lt;='Informações do financiamento'!$C$6,N19-P19,"")</f>
        <v>19908.104415952144</v>
      </c>
      <c r="R19" s="27"/>
    </row>
    <row r="20" spans="1:18" ht="20.25" customHeight="1">
      <c r="A20" s="27"/>
      <c r="B20" s="20">
        <f>IF(B19&lt;'Informações do financiamento'!$C$6,('Tabela SAC x Prime'!B19+1),"")</f>
        <v>15</v>
      </c>
      <c r="C20" s="21">
        <f>IF(B20&lt;='Informações do financiamento'!$C$6,'Tabela SAC x Prime'!H19,"")</f>
        <v>19300</v>
      </c>
      <c r="D20" s="21">
        <f>IF(B20&lt;='Informações do financiamento'!$C$6,C20*($C$2),"")</f>
        <v>161.25450469415949</v>
      </c>
      <c r="E20" s="21">
        <f>IF(B20&lt;='Informações do financiamento'!$C$6,C20+D20,"")</f>
        <v>19461.25450469416</v>
      </c>
      <c r="F20" s="21">
        <f>IF(B20&lt;='Informações do financiamento'!$C$6,'Informações do financiamento'!$C$4/'Informações do financiamento'!$C$6,"")</f>
        <v>50</v>
      </c>
      <c r="G20" s="21">
        <f>IF(B20&lt;='Informações do financiamento'!$C$6,F20+D20,"")</f>
        <v>211.25450469415949</v>
      </c>
      <c r="H20" s="22">
        <f>IF(B20&lt;='Informações do financiamento'!$C$6,E20-G20,"")</f>
        <v>19250</v>
      </c>
      <c r="I20" s="27"/>
      <c r="J20" s="27"/>
      <c r="K20" s="20">
        <f t="shared" si="0"/>
        <v>15</v>
      </c>
      <c r="L20" s="21">
        <f>IF(K20&lt;='Informações do financiamento'!$C$6,Q19,"")</f>
        <v>19908.104415952144</v>
      </c>
      <c r="M20" s="21">
        <f>IF(K20&lt;='Informações do financiamento'!$C$6,L20*($C$2),"")</f>
        <v>166.33531176134574</v>
      </c>
      <c r="N20" s="21">
        <f>IF(K20&lt;='Informações do financiamento'!$C$6,L20+M20,"")</f>
        <v>20074.439727713489</v>
      </c>
      <c r="O20" s="21">
        <f>IF(K20&lt;='Informações do financiamento'!$C$6,'Tabela SAC x Prime'!P20-'Tabela SAC x Prime'!M20,"")</f>
        <v>6.9827062256417776</v>
      </c>
      <c r="P20" s="21">
        <f>IF(K20&lt;='Informações do financiamento'!$C$6,($L$6*$C$2)/(1-(1/(1+$C$2)^'Informações do financiamento'!$C$6)),"")</f>
        <v>173.31801798698751</v>
      </c>
      <c r="Q20" s="22">
        <f>IF(K20&lt;='Informações do financiamento'!$C$6,N20-P20,"")</f>
        <v>19901.1217097265</v>
      </c>
      <c r="R20" s="27"/>
    </row>
    <row r="21" spans="1:18" ht="20.25" customHeight="1">
      <c r="A21" s="27"/>
      <c r="B21" s="20">
        <f>IF(B20&lt;'Informações do financiamento'!$C$6,('Tabela SAC x Prime'!B20+1),"")</f>
        <v>16</v>
      </c>
      <c r="C21" s="21">
        <f>IF(B21&lt;='Informações do financiamento'!$C$6,'Tabela SAC x Prime'!H20,"")</f>
        <v>19250</v>
      </c>
      <c r="D21" s="21">
        <f>IF(B21&lt;='Informações do financiamento'!$C$6,C21*($C$2),"")</f>
        <v>160.83674690997773</v>
      </c>
      <c r="E21" s="21">
        <f>IF(B21&lt;='Informações do financiamento'!$C$6,C21+D21,"")</f>
        <v>19410.836746909979</v>
      </c>
      <c r="F21" s="21">
        <f>IF(B21&lt;='Informações do financiamento'!$C$6,'Informações do financiamento'!$C$4/'Informações do financiamento'!$C$6,"")</f>
        <v>50</v>
      </c>
      <c r="G21" s="21">
        <f>IF(B21&lt;='Informações do financiamento'!$C$6,F21+D21,"")</f>
        <v>210.83674690997773</v>
      </c>
      <c r="H21" s="22">
        <f>IF(B21&lt;='Informações do financiamento'!$C$6,E21-G21,"")</f>
        <v>19200</v>
      </c>
      <c r="I21" s="27"/>
      <c r="J21" s="27"/>
      <c r="K21" s="20">
        <f t="shared" si="0"/>
        <v>16</v>
      </c>
      <c r="L21" s="21">
        <f>IF(K21&lt;='Informações do financiamento'!$C$6,Q20,"")</f>
        <v>19901.1217097265</v>
      </c>
      <c r="M21" s="21">
        <f>IF(K21&lt;='Informações do financiamento'!$C$6,L21*($C$2),"")</f>
        <v>166.27697016373736</v>
      </c>
      <c r="N21" s="21">
        <f>IF(K21&lt;='Informações do financiamento'!$C$6,L21+M21,"")</f>
        <v>20067.398679890237</v>
      </c>
      <c r="O21" s="21">
        <f>IF(K21&lt;='Informações do financiamento'!$C$6,'Tabela SAC x Prime'!P21-'Tabela SAC x Prime'!M21,"")</f>
        <v>7.0410478232501532</v>
      </c>
      <c r="P21" s="21">
        <f>IF(K21&lt;='Informações do financiamento'!$C$6,($L$6*$C$2)/(1-(1/(1+$C$2)^'Informações do financiamento'!$C$6)),"")</f>
        <v>173.31801798698751</v>
      </c>
      <c r="Q21" s="22">
        <f>IF(K21&lt;='Informações do financiamento'!$C$6,N21-P21,"")</f>
        <v>19894.080661903248</v>
      </c>
      <c r="R21" s="27"/>
    </row>
    <row r="22" spans="1:18" ht="20.25" customHeight="1">
      <c r="A22" s="27"/>
      <c r="B22" s="20">
        <f>IF(B21&lt;'Informações do financiamento'!$C$6,('Tabela SAC x Prime'!B21+1),"")</f>
        <v>17</v>
      </c>
      <c r="C22" s="21">
        <f>IF(B22&lt;='Informações do financiamento'!$C$6,'Tabela SAC x Prime'!H21,"")</f>
        <v>19200</v>
      </c>
      <c r="D22" s="21">
        <f>IF(B22&lt;='Informações do financiamento'!$C$6,C22*($C$2),"")</f>
        <v>160.41898912579597</v>
      </c>
      <c r="E22" s="21">
        <f>IF(B22&lt;='Informações do financiamento'!$C$6,C22+D22,"")</f>
        <v>19360.418989125796</v>
      </c>
      <c r="F22" s="21">
        <f>IF(B22&lt;='Informações do financiamento'!$C$6,'Informações do financiamento'!$C$4/'Informações do financiamento'!$C$6,"")</f>
        <v>50</v>
      </c>
      <c r="G22" s="21">
        <f>IF(B22&lt;='Informações do financiamento'!$C$6,F22+D22,"")</f>
        <v>210.41898912579597</v>
      </c>
      <c r="H22" s="22">
        <f>IF(B22&lt;='Informações do financiamento'!$C$6,E22-G22,"")</f>
        <v>19150</v>
      </c>
      <c r="I22" s="27"/>
      <c r="J22" s="27"/>
      <c r="K22" s="20">
        <f t="shared" si="0"/>
        <v>17</v>
      </c>
      <c r="L22" s="21">
        <f>IF(K22&lt;='Informações do financiamento'!$C$6,Q21,"")</f>
        <v>19894.080661903248</v>
      </c>
      <c r="M22" s="21">
        <f>IF(K22&lt;='Informações do financiamento'!$C$6,L22*($C$2),"")</f>
        <v>166.21814111299818</v>
      </c>
      <c r="N22" s="21">
        <f>IF(K22&lt;='Informações do financiamento'!$C$6,L22+M22,"")</f>
        <v>20060.298803016245</v>
      </c>
      <c r="O22" s="21">
        <f>IF(K22&lt;='Informações do financiamento'!$C$6,'Tabela SAC x Prime'!P22-'Tabela SAC x Prime'!M22,"")</f>
        <v>7.0998768739893308</v>
      </c>
      <c r="P22" s="21">
        <f>IF(K22&lt;='Informações do financiamento'!$C$6,($L$6*$C$2)/(1-(1/(1+$C$2)^'Informações do financiamento'!$C$6)),"")</f>
        <v>173.31801798698751</v>
      </c>
      <c r="Q22" s="22">
        <f>IF(K22&lt;='Informações do financiamento'!$C$6,N22-P22,"")</f>
        <v>19886.980785029256</v>
      </c>
      <c r="R22" s="27"/>
    </row>
    <row r="23" spans="1:18" ht="20.25" customHeight="1">
      <c r="A23" s="27"/>
      <c r="B23" s="20">
        <f>IF(B22&lt;'Informações do financiamento'!$C$6,('Tabela SAC x Prime'!B22+1),"")</f>
        <v>18</v>
      </c>
      <c r="C23" s="21">
        <f>IF(B23&lt;='Informações do financiamento'!$C$6,'Tabela SAC x Prime'!H22,"")</f>
        <v>19150</v>
      </c>
      <c r="D23" s="21">
        <f>IF(B23&lt;='Informações do financiamento'!$C$6,C23*($C$2),"")</f>
        <v>160.00123134161421</v>
      </c>
      <c r="E23" s="21">
        <f>IF(B23&lt;='Informações do financiamento'!$C$6,C23+D23,"")</f>
        <v>19310.001231341615</v>
      </c>
      <c r="F23" s="21">
        <f>IF(B23&lt;='Informações do financiamento'!$C$6,'Informações do financiamento'!$C$4/'Informações do financiamento'!$C$6,"")</f>
        <v>50</v>
      </c>
      <c r="G23" s="21">
        <f>IF(B23&lt;='Informações do financiamento'!$C$6,F23+D23,"")</f>
        <v>210.00123134161421</v>
      </c>
      <c r="H23" s="22">
        <f>IF(B23&lt;='Informações do financiamento'!$C$6,E23-G23,"")</f>
        <v>19100</v>
      </c>
      <c r="I23" s="27"/>
      <c r="J23" s="27"/>
      <c r="K23" s="20">
        <f t="shared" si="0"/>
        <v>18</v>
      </c>
      <c r="L23" s="21">
        <f>IF(K23&lt;='Informações do financiamento'!$C$6,Q22,"")</f>
        <v>19886.980785029256</v>
      </c>
      <c r="M23" s="21">
        <f>IF(K23&lt;='Informações do financiamento'!$C$6,L23*($C$2),"")</f>
        <v>166.15882053638134</v>
      </c>
      <c r="N23" s="21">
        <f>IF(K23&lt;='Informações do financiamento'!$C$6,L23+M23,"")</f>
        <v>20053.139605565637</v>
      </c>
      <c r="O23" s="21">
        <f>IF(K23&lt;='Informações do financiamento'!$C$6,'Tabela SAC x Prime'!P23-'Tabela SAC x Prime'!M23,"")</f>
        <v>7.1591974506061717</v>
      </c>
      <c r="P23" s="21">
        <f>IF(K23&lt;='Informações do financiamento'!$C$6,($L$6*$C$2)/(1-(1/(1+$C$2)^'Informações do financiamento'!$C$6)),"")</f>
        <v>173.31801798698751</v>
      </c>
      <c r="Q23" s="22">
        <f>IF(K23&lt;='Informações do financiamento'!$C$6,N23-P23,"")</f>
        <v>19879.821587578648</v>
      </c>
      <c r="R23" s="27"/>
    </row>
    <row r="24" spans="1:18" ht="20.25" customHeight="1">
      <c r="A24" s="27"/>
      <c r="B24" s="20">
        <f>IF(B23&lt;'Informações do financiamento'!$C$6,('Tabela SAC x Prime'!B23+1),"")</f>
        <v>19</v>
      </c>
      <c r="C24" s="21">
        <f>IF(B24&lt;='Informações do financiamento'!$C$6,'Tabela SAC x Prime'!H23,"")</f>
        <v>19100</v>
      </c>
      <c r="D24" s="21">
        <f>IF(B24&lt;='Informações do financiamento'!$C$6,C24*($C$2),"")</f>
        <v>159.58347355743246</v>
      </c>
      <c r="E24" s="21">
        <f>IF(B24&lt;='Informações do financiamento'!$C$6,C24+D24,"")</f>
        <v>19259.583473557432</v>
      </c>
      <c r="F24" s="21">
        <f>IF(B24&lt;='Informações do financiamento'!$C$6,'Informações do financiamento'!$C$4/'Informações do financiamento'!$C$6,"")</f>
        <v>50</v>
      </c>
      <c r="G24" s="21">
        <f>IF(B24&lt;='Informações do financiamento'!$C$6,F24+D24,"")</f>
        <v>209.58347355743246</v>
      </c>
      <c r="H24" s="22">
        <f>IF(B24&lt;='Informações do financiamento'!$C$6,E24-G24,"")</f>
        <v>19050</v>
      </c>
      <c r="I24" s="27"/>
      <c r="J24" s="27"/>
      <c r="K24" s="20">
        <f t="shared" si="0"/>
        <v>19</v>
      </c>
      <c r="L24" s="21">
        <f>IF(K24&lt;='Informações do financiamento'!$C$6,Q23,"")</f>
        <v>19879.821587578648</v>
      </c>
      <c r="M24" s="21">
        <f>IF(K24&lt;='Informações do financiamento'!$C$6,L24*($C$2),"")</f>
        <v>166.09900432711163</v>
      </c>
      <c r="N24" s="21">
        <f>IF(K24&lt;='Informações do financiamento'!$C$6,L24+M24,"")</f>
        <v>20045.92059190576</v>
      </c>
      <c r="O24" s="21">
        <f>IF(K24&lt;='Informações do financiamento'!$C$6,'Tabela SAC x Prime'!P24-'Tabela SAC x Prime'!M24,"")</f>
        <v>7.2190136598758841</v>
      </c>
      <c r="P24" s="21">
        <f>IF(K24&lt;='Informações do financiamento'!$C$6,($L$6*$C$2)/(1-(1/(1+$C$2)^'Informações do financiamento'!$C$6)),"")</f>
        <v>173.31801798698751</v>
      </c>
      <c r="Q24" s="22">
        <f>IF(K24&lt;='Informações do financiamento'!$C$6,N24-P24,"")</f>
        <v>19872.602573918772</v>
      </c>
      <c r="R24" s="27"/>
    </row>
    <row r="25" spans="1:18" ht="20.25" customHeight="1">
      <c r="A25" s="27"/>
      <c r="B25" s="20">
        <f>IF(B24&lt;'Informações do financiamento'!$C$6,('Tabela SAC x Prime'!B24+1),"")</f>
        <v>20</v>
      </c>
      <c r="C25" s="21">
        <f>IF(B25&lt;='Informações do financiamento'!$C$6,'Tabela SAC x Prime'!H24,"")</f>
        <v>19050</v>
      </c>
      <c r="D25" s="21">
        <f>IF(B25&lt;='Informações do financiamento'!$C$6,C25*($C$2),"")</f>
        <v>159.1657157732507</v>
      </c>
      <c r="E25" s="21">
        <f>IF(B25&lt;='Informações do financiamento'!$C$6,C25+D25,"")</f>
        <v>19209.165715773252</v>
      </c>
      <c r="F25" s="21">
        <f>IF(B25&lt;='Informações do financiamento'!$C$6,'Informações do financiamento'!$C$4/'Informações do financiamento'!$C$6,"")</f>
        <v>50</v>
      </c>
      <c r="G25" s="21">
        <f>IF(B25&lt;='Informações do financiamento'!$C$6,F25+D25,"")</f>
        <v>209.1657157732507</v>
      </c>
      <c r="H25" s="22">
        <f>IF(B25&lt;='Informações do financiamento'!$C$6,E25-G25,"")</f>
        <v>19000</v>
      </c>
      <c r="I25" s="27"/>
      <c r="J25" s="27"/>
      <c r="K25" s="20">
        <f t="shared" si="0"/>
        <v>20</v>
      </c>
      <c r="L25" s="21">
        <f>IF(K25&lt;='Informações do financiamento'!$C$6,Q24,"")</f>
        <v>19872.602573918772</v>
      </c>
      <c r="M25" s="21">
        <f>IF(K25&lt;='Informações do financiamento'!$C$6,L25*($C$2),"")</f>
        <v>166.03868834410108</v>
      </c>
      <c r="N25" s="21">
        <f>IF(K25&lt;='Informações do financiamento'!$C$6,L25+M25,"")</f>
        <v>20038.641262262874</v>
      </c>
      <c r="O25" s="21">
        <f>IF(K25&lt;='Informações do financiamento'!$C$6,'Tabela SAC x Prime'!P25-'Tabela SAC x Prime'!M25,"")</f>
        <v>7.279329642886438</v>
      </c>
      <c r="P25" s="21">
        <f>IF(K25&lt;='Informações do financiamento'!$C$6,($L$6*$C$2)/(1-(1/(1+$C$2)^'Informações do financiamento'!$C$6)),"")</f>
        <v>173.31801798698751</v>
      </c>
      <c r="Q25" s="22">
        <f>IF(K25&lt;='Informações do financiamento'!$C$6,N25-P25,"")</f>
        <v>19865.323244275885</v>
      </c>
      <c r="R25" s="27"/>
    </row>
    <row r="26" spans="1:18" ht="20.25" customHeight="1">
      <c r="A26" s="27"/>
      <c r="B26" s="20">
        <f>IF(B25&lt;'Informações do financiamento'!$C$6,('Tabela SAC x Prime'!B25+1),"")</f>
        <v>21</v>
      </c>
      <c r="C26" s="21">
        <f>IF(B26&lt;='Informações do financiamento'!$C$6,'Tabela SAC x Prime'!H25,"")</f>
        <v>19000</v>
      </c>
      <c r="D26" s="21">
        <f>IF(B26&lt;='Informações do financiamento'!$C$6,C26*($C$2),"")</f>
        <v>158.74795798906894</v>
      </c>
      <c r="E26" s="21">
        <f>IF(B26&lt;='Informações do financiamento'!$C$6,C26+D26,"")</f>
        <v>19158.747957989068</v>
      </c>
      <c r="F26" s="21">
        <f>IF(B26&lt;='Informações do financiamento'!$C$6,'Informações do financiamento'!$C$4/'Informações do financiamento'!$C$6,"")</f>
        <v>50</v>
      </c>
      <c r="G26" s="21">
        <f>IF(B26&lt;='Informações do financiamento'!$C$6,F26+D26,"")</f>
        <v>208.74795798906894</v>
      </c>
      <c r="H26" s="22">
        <f>IF(B26&lt;='Informações do financiamento'!$C$6,E26-G26,"")</f>
        <v>18950</v>
      </c>
      <c r="I26" s="27"/>
      <c r="J26" s="27"/>
      <c r="K26" s="20">
        <f t="shared" si="0"/>
        <v>21</v>
      </c>
      <c r="L26" s="21">
        <f>IF(K26&lt;='Informações do financiamento'!$C$6,Q25,"")</f>
        <v>19865.323244275885</v>
      </c>
      <c r="M26" s="21">
        <f>IF(K26&lt;='Informações do financiamento'!$C$6,L26*($C$2),"")</f>
        <v>165.97786841166226</v>
      </c>
      <c r="N26" s="21">
        <f>IF(K26&lt;='Informações do financiamento'!$C$6,L26+M26,"")</f>
        <v>20031.301112687546</v>
      </c>
      <c r="O26" s="21">
        <f>IF(K26&lt;='Informações do financiamento'!$C$6,'Tabela SAC x Prime'!P26-'Tabela SAC x Prime'!M26,"")</f>
        <v>7.3401495753252561</v>
      </c>
      <c r="P26" s="21">
        <f>IF(K26&lt;='Informações do financiamento'!$C$6,($L$6*$C$2)/(1-(1/(1+$C$2)^'Informações do financiamento'!$C$6)),"")</f>
        <v>173.31801798698751</v>
      </c>
      <c r="Q26" s="22">
        <f>IF(K26&lt;='Informações do financiamento'!$C$6,N26-P26,"")</f>
        <v>19857.983094700558</v>
      </c>
      <c r="R26" s="27"/>
    </row>
    <row r="27" spans="1:18" ht="20.25" customHeight="1">
      <c r="A27" s="27"/>
      <c r="B27" s="20">
        <f>IF(B26&lt;'Informações do financiamento'!$C$6,('Tabela SAC x Prime'!B26+1),"")</f>
        <v>22</v>
      </c>
      <c r="C27" s="21">
        <f>IF(B27&lt;='Informações do financiamento'!$C$6,'Tabela SAC x Prime'!H26,"")</f>
        <v>18950</v>
      </c>
      <c r="D27" s="21">
        <f>IF(B27&lt;='Informações do financiamento'!$C$6,C27*($C$2),"")</f>
        <v>158.33020020488718</v>
      </c>
      <c r="E27" s="21">
        <f>IF(B27&lt;='Informações do financiamento'!$C$6,C27+D27,"")</f>
        <v>19108.330200204888</v>
      </c>
      <c r="F27" s="21">
        <f>IF(B27&lt;='Informações do financiamento'!$C$6,'Informações do financiamento'!$C$4/'Informações do financiamento'!$C$6,"")</f>
        <v>50</v>
      </c>
      <c r="G27" s="21">
        <f>IF(B27&lt;='Informações do financiamento'!$C$6,F27+D27,"")</f>
        <v>208.33020020488718</v>
      </c>
      <c r="H27" s="22">
        <f>IF(B27&lt;='Informações do financiamento'!$C$6,E27-G27,"")</f>
        <v>18900</v>
      </c>
      <c r="I27" s="27"/>
      <c r="J27" s="27"/>
      <c r="K27" s="20">
        <f t="shared" si="0"/>
        <v>22</v>
      </c>
      <c r="L27" s="21">
        <f>IF(K27&lt;='Informações do financiamento'!$C$6,Q26,"")</f>
        <v>19857.983094700558</v>
      </c>
      <c r="M27" s="21">
        <f>IF(K27&lt;='Informações do financiamento'!$C$6,L27*($C$2),"")</f>
        <v>165.91654031921922</v>
      </c>
      <c r="N27" s="21">
        <f>IF(K27&lt;='Informações do financiamento'!$C$6,L27+M27,"")</f>
        <v>20023.899635019778</v>
      </c>
      <c r="O27" s="21">
        <f>IF(K27&lt;='Informações do financiamento'!$C$6,'Tabela SAC x Prime'!P27-'Tabela SAC x Prime'!M27,"")</f>
        <v>7.4014776677682903</v>
      </c>
      <c r="P27" s="21">
        <f>IF(K27&lt;='Informações do financiamento'!$C$6,($L$6*$C$2)/(1-(1/(1+$C$2)^'Informações do financiamento'!$C$6)),"")</f>
        <v>173.31801798698751</v>
      </c>
      <c r="Q27" s="22">
        <f>IF(K27&lt;='Informações do financiamento'!$C$6,N27-P27,"")</f>
        <v>19850.581617032789</v>
      </c>
      <c r="R27" s="27"/>
    </row>
    <row r="28" spans="1:18" ht="20.25" customHeight="1">
      <c r="A28" s="27"/>
      <c r="B28" s="20">
        <f>IF(B27&lt;'Informações do financiamento'!$C$6,('Tabela SAC x Prime'!B27+1),"")</f>
        <v>23</v>
      </c>
      <c r="C28" s="21">
        <f>IF(B28&lt;='Informações do financiamento'!$C$6,'Tabela SAC x Prime'!H27,"")</f>
        <v>18900</v>
      </c>
      <c r="D28" s="21">
        <f>IF(B28&lt;='Informações do financiamento'!$C$6,C28*($C$2),"")</f>
        <v>157.91244242070542</v>
      </c>
      <c r="E28" s="21">
        <f>IF(B28&lt;='Informações do financiamento'!$C$6,C28+D28,"")</f>
        <v>19057.912442420704</v>
      </c>
      <c r="F28" s="21">
        <f>IF(B28&lt;='Informações do financiamento'!$C$6,'Informações do financiamento'!$C$4/'Informações do financiamento'!$C$6,"")</f>
        <v>50</v>
      </c>
      <c r="G28" s="21">
        <f>IF(B28&lt;='Informações do financiamento'!$C$6,F28+D28,"")</f>
        <v>207.91244242070542</v>
      </c>
      <c r="H28" s="22">
        <f>IF(B28&lt;='Informações do financiamento'!$C$6,E28-G28,"")</f>
        <v>18850</v>
      </c>
      <c r="I28" s="27"/>
      <c r="J28" s="27"/>
      <c r="K28" s="20">
        <f t="shared" si="0"/>
        <v>23</v>
      </c>
      <c r="L28" s="21">
        <f>IF(K28&lt;='Informações do financiamento'!$C$6,Q27,"")</f>
        <v>19850.581617032789</v>
      </c>
      <c r="M28" s="21">
        <f>IF(K28&lt;='Informações do financiamento'!$C$6,L28*($C$2),"")</f>
        <v>165.85469982101606</v>
      </c>
      <c r="N28" s="21">
        <f>IF(K28&lt;='Informações do financiamento'!$C$6,L28+M28,"")</f>
        <v>20016.436316853804</v>
      </c>
      <c r="O28" s="21">
        <f>IF(K28&lt;='Informações do financiamento'!$C$6,'Tabela SAC x Prime'!P28-'Tabela SAC x Prime'!M28,"")</f>
        <v>7.463318165971458</v>
      </c>
      <c r="P28" s="21">
        <f>IF(K28&lt;='Informações do financiamento'!$C$6,($L$6*$C$2)/(1-(1/(1+$C$2)^'Informações do financiamento'!$C$6)),"")</f>
        <v>173.31801798698751</v>
      </c>
      <c r="Q28" s="22">
        <f>IF(K28&lt;='Informações do financiamento'!$C$6,N28-P28,"")</f>
        <v>19843.118298866815</v>
      </c>
      <c r="R28" s="27"/>
    </row>
    <row r="29" spans="1:18" ht="20.25" customHeight="1">
      <c r="A29" s="27"/>
      <c r="B29" s="20">
        <f>IF(B28&lt;'Informações do financiamento'!$C$6,('Tabela SAC x Prime'!B28+1),"")</f>
        <v>24</v>
      </c>
      <c r="C29" s="21">
        <f>IF(B29&lt;='Informações do financiamento'!$C$6,'Tabela SAC x Prime'!H28,"")</f>
        <v>18850</v>
      </c>
      <c r="D29" s="21">
        <f>IF(B29&lt;='Informações do financiamento'!$C$6,C29*($C$2),"")</f>
        <v>157.49468463652366</v>
      </c>
      <c r="E29" s="21">
        <f>IF(B29&lt;='Informações do financiamento'!$C$6,C29+D29,"")</f>
        <v>19007.494684636524</v>
      </c>
      <c r="F29" s="21">
        <f>IF(B29&lt;='Informações do financiamento'!$C$6,'Informações do financiamento'!$C$4/'Informações do financiamento'!$C$6,"")</f>
        <v>50</v>
      </c>
      <c r="G29" s="21">
        <f>IF(B29&lt;='Informações do financiamento'!$C$6,F29+D29,"")</f>
        <v>207.49468463652366</v>
      </c>
      <c r="H29" s="22">
        <f>IF(B29&lt;='Informações do financiamento'!$C$6,E29-G29,"")</f>
        <v>18800</v>
      </c>
      <c r="I29" s="27"/>
      <c r="J29" s="27"/>
      <c r="K29" s="20">
        <f t="shared" si="0"/>
        <v>24</v>
      </c>
      <c r="L29" s="21">
        <f>IF(K29&lt;='Informações do financiamento'!$C$6,Q28,"")</f>
        <v>19843.118298866815</v>
      </c>
      <c r="M29" s="21">
        <f>IF(K29&lt;='Informações do financiamento'!$C$6,L29*($C$2),"")</f>
        <v>165.79234263582285</v>
      </c>
      <c r="N29" s="21">
        <f>IF(K29&lt;='Informações do financiamento'!$C$6,L29+M29,"")</f>
        <v>20008.910641502636</v>
      </c>
      <c r="O29" s="21">
        <f>IF(K29&lt;='Informações do financiamento'!$C$6,'Tabela SAC x Prime'!P29-'Tabela SAC x Prime'!M29,"")</f>
        <v>7.525675351164665</v>
      </c>
      <c r="P29" s="21">
        <f>IF(K29&lt;='Informações do financiamento'!$C$6,($L$6*$C$2)/(1-(1/(1+$C$2)^'Informações do financiamento'!$C$6)),"")</f>
        <v>173.31801798698751</v>
      </c>
      <c r="Q29" s="22">
        <f>IF(K29&lt;='Informações do financiamento'!$C$6,N29-P29,"")</f>
        <v>19835.592623515648</v>
      </c>
      <c r="R29" s="27"/>
    </row>
    <row r="30" spans="1:18" ht="20.25" customHeight="1">
      <c r="A30" s="27"/>
      <c r="B30" s="20">
        <f>IF(B29&lt;'Informações do financiamento'!$C$6,('Tabela SAC x Prime'!B29+1),"")</f>
        <v>25</v>
      </c>
      <c r="C30" s="21">
        <f>IF(B30&lt;='Informações do financiamento'!$C$6,'Tabela SAC x Prime'!H29,"")</f>
        <v>18800</v>
      </c>
      <c r="D30" s="21">
        <f>IF(B30&lt;='Informações do financiamento'!$C$6,C30*($C$2),"")</f>
        <v>157.0769268523419</v>
      </c>
      <c r="E30" s="21">
        <f>IF(B30&lt;='Informações do financiamento'!$C$6,C30+D30,"")</f>
        <v>18957.076926852344</v>
      </c>
      <c r="F30" s="21">
        <f>IF(B30&lt;='Informações do financiamento'!$C$6,'Informações do financiamento'!$C$4/'Informações do financiamento'!$C$6,"")</f>
        <v>50</v>
      </c>
      <c r="G30" s="21">
        <f>IF(B30&lt;='Informações do financiamento'!$C$6,F30+D30,"")</f>
        <v>207.0769268523419</v>
      </c>
      <c r="H30" s="22">
        <f>IF(B30&lt;='Informações do financiamento'!$C$6,E30-G30,"")</f>
        <v>18750</v>
      </c>
      <c r="I30" s="27"/>
      <c r="J30" s="27"/>
      <c r="K30" s="20">
        <f t="shared" si="0"/>
        <v>25</v>
      </c>
      <c r="L30" s="21">
        <f>IF(K30&lt;='Informações do financiamento'!$C$6,Q29,"")</f>
        <v>19835.592623515648</v>
      </c>
      <c r="M30" s="21">
        <f>IF(K30&lt;='Informações do financiamento'!$C$6,L30*($C$2),"")</f>
        <v>165.72946444663935</v>
      </c>
      <c r="N30" s="21">
        <f>IF(K30&lt;='Informações do financiamento'!$C$6,L30+M30,"")</f>
        <v>20001.322087962286</v>
      </c>
      <c r="O30" s="21">
        <f>IF(K30&lt;='Informações do financiamento'!$C$6,'Tabela SAC x Prime'!P30-'Tabela SAC x Prime'!M30,"")</f>
        <v>7.5885535403481583</v>
      </c>
      <c r="P30" s="21">
        <f>IF(K30&lt;='Informações do financiamento'!$C$6,($L$6*$C$2)/(1-(1/(1+$C$2)^'Informações do financiamento'!$C$6)),"")</f>
        <v>173.31801798698751</v>
      </c>
      <c r="Q30" s="22">
        <f>IF(K30&lt;='Informações do financiamento'!$C$6,N30-P30,"")</f>
        <v>19828.004069975297</v>
      </c>
      <c r="R30" s="27"/>
    </row>
    <row r="31" spans="1:18" ht="20.25" customHeight="1">
      <c r="A31" s="27"/>
      <c r="B31" s="20">
        <f>IF(B30&lt;'Informações do financiamento'!$C$6,('Tabela SAC x Prime'!B30+1),"")</f>
        <v>26</v>
      </c>
      <c r="C31" s="21">
        <f>IF(B31&lt;='Informações do financiamento'!$C$6,'Tabela SAC x Prime'!H30,"")</f>
        <v>18750</v>
      </c>
      <c r="D31" s="21">
        <f>IF(B31&lt;='Informações do financiamento'!$C$6,C31*($C$2),"")</f>
        <v>156.65916906816014</v>
      </c>
      <c r="E31" s="21">
        <f>IF(B31&lt;='Informações do financiamento'!$C$6,C31+D31,"")</f>
        <v>18906.65916906816</v>
      </c>
      <c r="F31" s="21">
        <f>IF(B31&lt;='Informações do financiamento'!$C$6,'Informações do financiamento'!$C$4/'Informações do financiamento'!$C$6,"")</f>
        <v>50</v>
      </c>
      <c r="G31" s="21">
        <f>IF(B31&lt;='Informações do financiamento'!$C$6,F31+D31,"")</f>
        <v>206.65916906816014</v>
      </c>
      <c r="H31" s="22">
        <f>IF(B31&lt;='Informações do financiamento'!$C$6,E31-G31,"")</f>
        <v>18700</v>
      </c>
      <c r="I31" s="27"/>
      <c r="J31" s="27"/>
      <c r="K31" s="20">
        <f t="shared" si="0"/>
        <v>26</v>
      </c>
      <c r="L31" s="21">
        <f>IF(K31&lt;='Informações do financiamento'!$C$6,Q30,"")</f>
        <v>19828.004069975297</v>
      </c>
      <c r="M31" s="21">
        <f>IF(K31&lt;='Informações do financiamento'!$C$6,L31*($C$2),"")</f>
        <v>165.66606090039613</v>
      </c>
      <c r="N31" s="21">
        <f>IF(K31&lt;='Informações do financiamento'!$C$6,L31+M31,"")</f>
        <v>19993.670130875693</v>
      </c>
      <c r="O31" s="21">
        <f>IF(K31&lt;='Informações do financiamento'!$C$6,'Tabela SAC x Prime'!P31-'Tabela SAC x Prime'!M31,"")</f>
        <v>7.6519570865913806</v>
      </c>
      <c r="P31" s="21">
        <f>IF(K31&lt;='Informações do financiamento'!$C$6,($L$6*$C$2)/(1-(1/(1+$C$2)^'Informações do financiamento'!$C$6)),"")</f>
        <v>173.31801798698751</v>
      </c>
      <c r="Q31" s="22">
        <f>IF(K31&lt;='Informações do financiamento'!$C$6,N31-P31,"")</f>
        <v>19820.352112888704</v>
      </c>
      <c r="R31" s="27"/>
    </row>
    <row r="32" spans="1:18" ht="20.25" customHeight="1">
      <c r="A32" s="27"/>
      <c r="B32" s="20">
        <f>IF(B31&lt;'Informações do financiamento'!$C$6,('Tabela SAC x Prime'!B31+1),"")</f>
        <v>27</v>
      </c>
      <c r="C32" s="21">
        <f>IF(B32&lt;='Informações do financiamento'!$C$6,'Tabela SAC x Prime'!H31,"")</f>
        <v>18700</v>
      </c>
      <c r="D32" s="21">
        <f>IF(B32&lt;='Informações do financiamento'!$C$6,C32*($C$2),"")</f>
        <v>156.24141128397838</v>
      </c>
      <c r="E32" s="21">
        <f>IF(B32&lt;='Informações do financiamento'!$C$6,C32+D32,"")</f>
        <v>18856.24141128398</v>
      </c>
      <c r="F32" s="21">
        <f>IF(B32&lt;='Informações do financiamento'!$C$6,'Informações do financiamento'!$C$4/'Informações do financiamento'!$C$6,"")</f>
        <v>50</v>
      </c>
      <c r="G32" s="21">
        <f>IF(B32&lt;='Informações do financiamento'!$C$6,F32+D32,"")</f>
        <v>206.24141128397838</v>
      </c>
      <c r="H32" s="22">
        <f>IF(B32&lt;='Informações do financiamento'!$C$6,E32-G32,"")</f>
        <v>18650</v>
      </c>
      <c r="I32" s="27"/>
      <c r="J32" s="27"/>
      <c r="K32" s="20">
        <f t="shared" si="0"/>
        <v>27</v>
      </c>
      <c r="L32" s="21">
        <f>IF(K32&lt;='Informações do financiamento'!$C$6,Q31,"")</f>
        <v>19820.352112888704</v>
      </c>
      <c r="M32" s="21">
        <f>IF(K32&lt;='Informações do financiamento'!$C$6,L32*($C$2),"")</f>
        <v>165.60212760765313</v>
      </c>
      <c r="N32" s="21">
        <f>IF(K32&lt;='Informações do financiamento'!$C$6,L32+M32,"")</f>
        <v>19985.954240496358</v>
      </c>
      <c r="O32" s="21">
        <f>IF(K32&lt;='Informações do financiamento'!$C$6,'Tabela SAC x Prime'!P32-'Tabela SAC x Prime'!M32,"")</f>
        <v>7.7158903793343825</v>
      </c>
      <c r="P32" s="21">
        <f>IF(K32&lt;='Informações do financiamento'!$C$6,($L$6*$C$2)/(1-(1/(1+$C$2)^'Informações do financiamento'!$C$6)),"")</f>
        <v>173.31801798698751</v>
      </c>
      <c r="Q32" s="22">
        <f>IF(K32&lt;='Informações do financiamento'!$C$6,N32-P32,"")</f>
        <v>19812.636222509369</v>
      </c>
      <c r="R32" s="27"/>
    </row>
    <row r="33" spans="1:18" ht="20.25" customHeight="1">
      <c r="A33" s="27"/>
      <c r="B33" s="20">
        <f>IF(B32&lt;'Informações do financiamento'!$C$6,('Tabela SAC x Prime'!B32+1),"")</f>
        <v>28</v>
      </c>
      <c r="C33" s="21">
        <f>IF(B33&lt;='Informações do financiamento'!$C$6,'Tabela SAC x Prime'!H32,"")</f>
        <v>18650</v>
      </c>
      <c r="D33" s="21">
        <f>IF(B33&lt;='Informações do financiamento'!$C$6,C33*($C$2),"")</f>
        <v>155.82365349979662</v>
      </c>
      <c r="E33" s="21">
        <f>IF(B33&lt;='Informações do financiamento'!$C$6,C33+D33,"")</f>
        <v>18805.823653499796</v>
      </c>
      <c r="F33" s="21">
        <f>IF(B33&lt;='Informações do financiamento'!$C$6,'Informações do financiamento'!$C$4/'Informações do financiamento'!$C$6,"")</f>
        <v>50</v>
      </c>
      <c r="G33" s="21">
        <f>IF(B33&lt;='Informações do financiamento'!$C$6,F33+D33,"")</f>
        <v>205.82365349979662</v>
      </c>
      <c r="H33" s="22">
        <f>IF(B33&lt;='Informações do financiamento'!$C$6,E33-G33,"")</f>
        <v>18600</v>
      </c>
      <c r="I33" s="27"/>
      <c r="J33" s="27"/>
      <c r="K33" s="20">
        <f t="shared" si="0"/>
        <v>28</v>
      </c>
      <c r="L33" s="21">
        <f>IF(K33&lt;='Informações do financiamento'!$C$6,Q32,"")</f>
        <v>19812.636222509369</v>
      </c>
      <c r="M33" s="21">
        <f>IF(K33&lt;='Informações do financiamento'!$C$6,L33*($C$2),"")</f>
        <v>165.53766014229592</v>
      </c>
      <c r="N33" s="21">
        <f>IF(K33&lt;='Informações do financiamento'!$C$6,L33+M33,"")</f>
        <v>19978.173882651667</v>
      </c>
      <c r="O33" s="21">
        <f>IF(K33&lt;='Informações do financiamento'!$C$6,'Tabela SAC x Prime'!P33-'Tabela SAC x Prime'!M33,"")</f>
        <v>7.7803578446915935</v>
      </c>
      <c r="P33" s="21">
        <f>IF(K33&lt;='Informações do financiamento'!$C$6,($L$6*$C$2)/(1-(1/(1+$C$2)^'Informações do financiamento'!$C$6)),"")</f>
        <v>173.31801798698751</v>
      </c>
      <c r="Q33" s="22">
        <f>IF(K33&lt;='Informações do financiamento'!$C$6,N33-P33,"")</f>
        <v>19804.855864664678</v>
      </c>
      <c r="R33" s="27"/>
    </row>
    <row r="34" spans="1:18" ht="20.25" customHeight="1">
      <c r="A34" s="27"/>
      <c r="B34" s="20">
        <f>IF(B33&lt;'Informações do financiamento'!$C$6,('Tabela SAC x Prime'!B33+1),"")</f>
        <v>29</v>
      </c>
      <c r="C34" s="21">
        <f>IF(B34&lt;='Informações do financiamento'!$C$6,'Tabela SAC x Prime'!H33,"")</f>
        <v>18600</v>
      </c>
      <c r="D34" s="21">
        <f>IF(B34&lt;='Informações do financiamento'!$C$6,C34*($C$2),"")</f>
        <v>155.40589571561486</v>
      </c>
      <c r="E34" s="21">
        <f>IF(B34&lt;='Informações do financiamento'!$C$6,C34+D34,"")</f>
        <v>18755.405895715616</v>
      </c>
      <c r="F34" s="21">
        <f>IF(B34&lt;='Informações do financiamento'!$C$6,'Informações do financiamento'!$C$4/'Informações do financiamento'!$C$6,"")</f>
        <v>50</v>
      </c>
      <c r="G34" s="21">
        <f>IF(B34&lt;='Informações do financiamento'!$C$6,F34+D34,"")</f>
        <v>205.40589571561486</v>
      </c>
      <c r="H34" s="22">
        <f>IF(B34&lt;='Informações do financiamento'!$C$6,E34-G34,"")</f>
        <v>18550</v>
      </c>
      <c r="I34" s="27"/>
      <c r="J34" s="27"/>
      <c r="K34" s="20">
        <f t="shared" si="0"/>
        <v>29</v>
      </c>
      <c r="L34" s="21">
        <f>IF(K34&lt;='Informações do financiamento'!$C$6,Q33,"")</f>
        <v>19804.855864664678</v>
      </c>
      <c r="M34" s="21">
        <f>IF(K34&lt;='Informações do financiamento'!$C$6,L34*($C$2),"")</f>
        <v>165.47265404122913</v>
      </c>
      <c r="N34" s="21">
        <f>IF(K34&lt;='Informações do financiamento'!$C$6,L34+M34,"")</f>
        <v>19970.328518705908</v>
      </c>
      <c r="O34" s="21">
        <f>IF(K34&lt;='Informações do financiamento'!$C$6,'Tabela SAC x Prime'!P34-'Tabela SAC x Prime'!M34,"")</f>
        <v>7.845363945758379</v>
      </c>
      <c r="P34" s="21">
        <f>IF(K34&lt;='Informações do financiamento'!$C$6,($L$6*$C$2)/(1-(1/(1+$C$2)^'Informações do financiamento'!$C$6)),"")</f>
        <v>173.31801798698751</v>
      </c>
      <c r="Q34" s="22">
        <f>IF(K34&lt;='Informações do financiamento'!$C$6,N34-P34,"")</f>
        <v>19797.01050071892</v>
      </c>
      <c r="R34" s="27"/>
    </row>
    <row r="35" spans="1:18" ht="20.25" customHeight="1">
      <c r="A35" s="27"/>
      <c r="B35" s="20">
        <f>IF(B34&lt;'Informações do financiamento'!$C$6,('Tabela SAC x Prime'!B34+1),"")</f>
        <v>30</v>
      </c>
      <c r="C35" s="21">
        <f>IF(B35&lt;='Informações do financiamento'!$C$6,'Tabela SAC x Prime'!H34,"")</f>
        <v>18550</v>
      </c>
      <c r="D35" s="21">
        <f>IF(B35&lt;='Informações do financiamento'!$C$6,C35*($C$2),"")</f>
        <v>154.9881379314331</v>
      </c>
      <c r="E35" s="21">
        <f>IF(B35&lt;='Informações do financiamento'!$C$6,C35+D35,"")</f>
        <v>18704.988137931432</v>
      </c>
      <c r="F35" s="21">
        <f>IF(B35&lt;='Informações do financiamento'!$C$6,'Informações do financiamento'!$C$4/'Informações do financiamento'!$C$6,"")</f>
        <v>50</v>
      </c>
      <c r="G35" s="21">
        <f>IF(B35&lt;='Informações do financiamento'!$C$6,F35+D35,"")</f>
        <v>204.9881379314331</v>
      </c>
      <c r="H35" s="22">
        <f>IF(B35&lt;='Informações do financiamento'!$C$6,E35-G35,"")</f>
        <v>18500</v>
      </c>
      <c r="I35" s="27"/>
      <c r="J35" s="27"/>
      <c r="K35" s="20">
        <f t="shared" si="0"/>
        <v>30</v>
      </c>
      <c r="L35" s="21">
        <f>IF(K35&lt;='Informações do financiamento'!$C$6,Q34,"")</f>
        <v>19797.01050071892</v>
      </c>
      <c r="M35" s="21">
        <f>IF(K35&lt;='Informações do financiamento'!$C$6,L35*($C$2),"")</f>
        <v>165.40710480406756</v>
      </c>
      <c r="N35" s="21">
        <f>IF(K35&lt;='Informações do financiamento'!$C$6,L35+M35,"")</f>
        <v>19962.417605522987</v>
      </c>
      <c r="O35" s="21">
        <f>IF(K35&lt;='Informações do financiamento'!$C$6,'Tabela SAC x Prime'!P35-'Tabela SAC x Prime'!M35,"")</f>
        <v>7.9109131829199555</v>
      </c>
      <c r="P35" s="21">
        <f>IF(K35&lt;='Informações do financiamento'!$C$6,($L$6*$C$2)/(1-(1/(1+$C$2)^'Informações do financiamento'!$C$6)),"")</f>
        <v>173.31801798698751</v>
      </c>
      <c r="Q35" s="22">
        <f>IF(K35&lt;='Informações do financiamento'!$C$6,N35-P35,"")</f>
        <v>19789.099587535999</v>
      </c>
      <c r="R35" s="27"/>
    </row>
    <row r="36" spans="1:18" ht="20.25" customHeight="1">
      <c r="A36" s="27"/>
      <c r="B36" s="20">
        <f>IF(B35&lt;'Informações do financiamento'!$C$6,('Tabela SAC x Prime'!B35+1),"")</f>
        <v>31</v>
      </c>
      <c r="C36" s="21">
        <f>IF(B36&lt;='Informações do financiamento'!$C$6,'Tabela SAC x Prime'!H35,"")</f>
        <v>18500</v>
      </c>
      <c r="D36" s="21">
        <f>IF(B36&lt;='Informações do financiamento'!$C$6,C36*($C$2),"")</f>
        <v>154.57038014725134</v>
      </c>
      <c r="E36" s="21">
        <f>IF(B36&lt;='Informações do financiamento'!$C$6,C36+D36,"")</f>
        <v>18654.570380147252</v>
      </c>
      <c r="F36" s="21">
        <f>IF(B36&lt;='Informações do financiamento'!$C$6,'Informações do financiamento'!$C$4/'Informações do financiamento'!$C$6,"")</f>
        <v>50</v>
      </c>
      <c r="G36" s="21">
        <f>IF(B36&lt;='Informações do financiamento'!$C$6,F36+D36,"")</f>
        <v>204.57038014725134</v>
      </c>
      <c r="H36" s="22">
        <f>IF(B36&lt;='Informações do financiamento'!$C$6,E36-G36,"")</f>
        <v>18450</v>
      </c>
      <c r="I36" s="27"/>
      <c r="J36" s="27"/>
      <c r="K36" s="20">
        <f t="shared" si="0"/>
        <v>31</v>
      </c>
      <c r="L36" s="21">
        <f>IF(K36&lt;='Informações do financiamento'!$C$6,Q35,"")</f>
        <v>19789.099587535999</v>
      </c>
      <c r="M36" s="21">
        <f>IF(K36&lt;='Informações do financiamento'!$C$6,L36*($C$2),"")</f>
        <v>165.34100789282454</v>
      </c>
      <c r="N36" s="21">
        <f>IF(K36&lt;='Informações do financiamento'!$C$6,L36+M36,"")</f>
        <v>19954.440595428823</v>
      </c>
      <c r="O36" s="21">
        <f>IF(K36&lt;='Informações do financiamento'!$C$6,'Tabela SAC x Prime'!P36-'Tabela SAC x Prime'!M36,"")</f>
        <v>7.9770100941629778</v>
      </c>
      <c r="P36" s="21">
        <f>IF(K36&lt;='Informações do financiamento'!$C$6,($L$6*$C$2)/(1-(1/(1+$C$2)^'Informações do financiamento'!$C$6)),"")</f>
        <v>173.31801798698751</v>
      </c>
      <c r="Q36" s="22">
        <f>IF(K36&lt;='Informações do financiamento'!$C$6,N36-P36,"")</f>
        <v>19781.122577441834</v>
      </c>
      <c r="R36" s="27"/>
    </row>
    <row r="37" spans="1:18" ht="20.25" customHeight="1">
      <c r="A37" s="27"/>
      <c r="B37" s="20">
        <f>IF(B36&lt;'Informações do financiamento'!$C$6,('Tabela SAC x Prime'!B36+1),"")</f>
        <v>32</v>
      </c>
      <c r="C37" s="21">
        <f>IF(B37&lt;='Informações do financiamento'!$C$6,'Tabela SAC x Prime'!H36,"")</f>
        <v>18450</v>
      </c>
      <c r="D37" s="21">
        <f>IF(B37&lt;='Informações do financiamento'!$C$6,C37*($C$2),"")</f>
        <v>154.15262236306958</v>
      </c>
      <c r="E37" s="21">
        <f>IF(B37&lt;='Informações do financiamento'!$C$6,C37+D37,"")</f>
        <v>18604.152622363068</v>
      </c>
      <c r="F37" s="21">
        <f>IF(B37&lt;='Informações do financiamento'!$C$6,'Informações do financiamento'!$C$4/'Informações do financiamento'!$C$6,"")</f>
        <v>50</v>
      </c>
      <c r="G37" s="21">
        <f>IF(B37&lt;='Informações do financiamento'!$C$6,F37+D37,"")</f>
        <v>204.15262236306958</v>
      </c>
      <c r="H37" s="22">
        <f>IF(B37&lt;='Informações do financiamento'!$C$6,E37-G37,"")</f>
        <v>18400</v>
      </c>
      <c r="I37" s="27"/>
      <c r="J37" s="27"/>
      <c r="K37" s="20">
        <f t="shared" si="0"/>
        <v>32</v>
      </c>
      <c r="L37" s="21">
        <f>IF(K37&lt;='Informações do financiamento'!$C$6,Q36,"")</f>
        <v>19781.122577441834</v>
      </c>
      <c r="M37" s="21">
        <f>IF(K37&lt;='Informações do financiamento'!$C$6,L37*($C$2),"")</f>
        <v>165.27435873159786</v>
      </c>
      <c r="N37" s="21">
        <f>IF(K37&lt;='Informações do financiamento'!$C$6,L37+M37,"")</f>
        <v>19946.396936173431</v>
      </c>
      <c r="O37" s="21">
        <f>IF(K37&lt;='Informações do financiamento'!$C$6,'Tabela SAC x Prime'!P37-'Tabela SAC x Prime'!M37,"")</f>
        <v>8.043659255389656</v>
      </c>
      <c r="P37" s="21">
        <f>IF(K37&lt;='Informações do financiamento'!$C$6,($L$6*$C$2)/(1-(1/(1+$C$2)^'Informações do financiamento'!$C$6)),"")</f>
        <v>173.31801798698751</v>
      </c>
      <c r="Q37" s="22">
        <f>IF(K37&lt;='Informações do financiamento'!$C$6,N37-P37,"")</f>
        <v>19773.078918186442</v>
      </c>
      <c r="R37" s="27"/>
    </row>
    <row r="38" spans="1:18" ht="20.25" customHeight="1">
      <c r="A38" s="27"/>
      <c r="B38" s="20">
        <f>IF(B37&lt;'Informações do financiamento'!$C$6,('Tabela SAC x Prime'!B37+1),"")</f>
        <v>33</v>
      </c>
      <c r="C38" s="21">
        <f>IF(B38&lt;='Informações do financiamento'!$C$6,'Tabela SAC x Prime'!H37,"")</f>
        <v>18400</v>
      </c>
      <c r="D38" s="21">
        <f>IF(B38&lt;='Informações do financiamento'!$C$6,C38*($C$2),"")</f>
        <v>153.73486457888782</v>
      </c>
      <c r="E38" s="21">
        <f>IF(B38&lt;='Informações do financiamento'!$C$6,C38+D38,"")</f>
        <v>18553.734864578888</v>
      </c>
      <c r="F38" s="21">
        <f>IF(B38&lt;='Informações do financiamento'!$C$6,'Informações do financiamento'!$C$4/'Informações do financiamento'!$C$6,"")</f>
        <v>50</v>
      </c>
      <c r="G38" s="21">
        <f>IF(B38&lt;='Informações do financiamento'!$C$6,F38+D38,"")</f>
        <v>203.73486457888782</v>
      </c>
      <c r="H38" s="22">
        <f>IF(B38&lt;='Informações do financiamento'!$C$6,E38-G38,"")</f>
        <v>18350</v>
      </c>
      <c r="I38" s="27"/>
      <c r="J38" s="27"/>
      <c r="K38" s="20">
        <f t="shared" si="0"/>
        <v>33</v>
      </c>
      <c r="L38" s="21">
        <f>IF(K38&lt;='Informações do financiamento'!$C$6,Q37,"")</f>
        <v>19773.078918186442</v>
      </c>
      <c r="M38" s="21">
        <f>IF(K38&lt;='Informações do financiamento'!$C$6,L38*($C$2),"")</f>
        <v>165.20715270625294</v>
      </c>
      <c r="N38" s="21">
        <f>IF(K38&lt;='Informações do financiamento'!$C$6,L38+M38,"")</f>
        <v>19938.286070892696</v>
      </c>
      <c r="O38" s="21">
        <f>IF(K38&lt;='Informações do financiamento'!$C$6,'Tabela SAC x Prime'!P38-'Tabela SAC x Prime'!M38,"")</f>
        <v>8.110865280734572</v>
      </c>
      <c r="P38" s="21">
        <f>IF(K38&lt;='Informações do financiamento'!$C$6,($L$6*$C$2)/(1-(1/(1+$C$2)^'Informações do financiamento'!$C$6)),"")</f>
        <v>173.31801798698751</v>
      </c>
      <c r="Q38" s="22">
        <f>IF(K38&lt;='Informações do financiamento'!$C$6,N38-P38,"")</f>
        <v>19764.968052905708</v>
      </c>
      <c r="R38" s="27"/>
    </row>
    <row r="39" spans="1:18" ht="20.25" customHeight="1">
      <c r="A39" s="27"/>
      <c r="B39" s="20">
        <f>IF(B38&lt;'Informações do financiamento'!$C$6,('Tabela SAC x Prime'!B38+1),"")</f>
        <v>34</v>
      </c>
      <c r="C39" s="21">
        <f>IF(B39&lt;='Informações do financiamento'!$C$6,'Tabela SAC x Prime'!H38,"")</f>
        <v>18350</v>
      </c>
      <c r="D39" s="21">
        <f>IF(B39&lt;='Informações do financiamento'!$C$6,C39*($C$2),"")</f>
        <v>153.31710679470604</v>
      </c>
      <c r="E39" s="21">
        <f>IF(B39&lt;='Informações do financiamento'!$C$6,C39+D39,"")</f>
        <v>18503.317106794708</v>
      </c>
      <c r="F39" s="21">
        <f>IF(B39&lt;='Informações do financiamento'!$C$6,'Informações do financiamento'!$C$4/'Informações do financiamento'!$C$6,"")</f>
        <v>50</v>
      </c>
      <c r="G39" s="21">
        <f>IF(B39&lt;='Informações do financiamento'!$C$6,F39+D39,"")</f>
        <v>203.31710679470604</v>
      </c>
      <c r="H39" s="22">
        <f>IF(B39&lt;='Informações do financiamento'!$C$6,E39-G39,"")</f>
        <v>18300</v>
      </c>
      <c r="I39" s="27"/>
      <c r="J39" s="27"/>
      <c r="K39" s="20">
        <f t="shared" si="0"/>
        <v>34</v>
      </c>
      <c r="L39" s="21">
        <f>IF(K39&lt;='Informações do financiamento'!$C$6,Q38,"")</f>
        <v>19764.968052905708</v>
      </c>
      <c r="M39" s="21">
        <f>IF(K39&lt;='Informações do financiamento'!$C$6,L39*($C$2),"")</f>
        <v>165.1393851641034</v>
      </c>
      <c r="N39" s="21">
        <f>IF(K39&lt;='Informações do financiamento'!$C$6,L39+M39,"")</f>
        <v>19930.107438069812</v>
      </c>
      <c r="O39" s="21">
        <f>IF(K39&lt;='Informações do financiamento'!$C$6,'Tabela SAC x Prime'!P39-'Tabela SAC x Prime'!M39,"")</f>
        <v>8.1786328228841114</v>
      </c>
      <c r="P39" s="21">
        <f>IF(K39&lt;='Informações do financiamento'!$C$6,($L$6*$C$2)/(1-(1/(1+$C$2)^'Informações do financiamento'!$C$6)),"")</f>
        <v>173.31801798698751</v>
      </c>
      <c r="Q39" s="22">
        <f>IF(K39&lt;='Informações do financiamento'!$C$6,N39-P39,"")</f>
        <v>19756.789420082823</v>
      </c>
      <c r="R39" s="27"/>
    </row>
    <row r="40" spans="1:18" ht="20.25" customHeight="1">
      <c r="A40" s="27"/>
      <c r="B40" s="20">
        <f>IF(B39&lt;'Informações do financiamento'!$C$6,('Tabela SAC x Prime'!B39+1),"")</f>
        <v>35</v>
      </c>
      <c r="C40" s="21">
        <f>IF(B40&lt;='Informações do financiamento'!$C$6,'Tabela SAC x Prime'!H39,"")</f>
        <v>18300</v>
      </c>
      <c r="D40" s="21">
        <f>IF(B40&lt;='Informações do financiamento'!$C$6,C40*($C$2),"")</f>
        <v>152.89934901052428</v>
      </c>
      <c r="E40" s="21">
        <f>IF(B40&lt;='Informações do financiamento'!$C$6,C40+D40,"")</f>
        <v>18452.899349010524</v>
      </c>
      <c r="F40" s="21">
        <f>IF(B40&lt;='Informações do financiamento'!$C$6,'Informações do financiamento'!$C$4/'Informações do financiamento'!$C$6,"")</f>
        <v>50</v>
      </c>
      <c r="G40" s="21">
        <f>IF(B40&lt;='Informações do financiamento'!$C$6,F40+D40,"")</f>
        <v>202.89934901052428</v>
      </c>
      <c r="H40" s="22">
        <f>IF(B40&lt;='Informações do financiamento'!$C$6,E40-G40,"")</f>
        <v>18250</v>
      </c>
      <c r="I40" s="27"/>
      <c r="J40" s="27"/>
      <c r="K40" s="20">
        <f t="shared" si="0"/>
        <v>35</v>
      </c>
      <c r="L40" s="21">
        <f>IF(K40&lt;='Informações do financiamento'!$C$6,Q39,"")</f>
        <v>19756.789420082823</v>
      </c>
      <c r="M40" s="21">
        <f>IF(K40&lt;='Informações do financiamento'!$C$6,L40*($C$2),"")</f>
        <v>165.07105141358892</v>
      </c>
      <c r="N40" s="21">
        <f>IF(K40&lt;='Informações do financiamento'!$C$6,L40+M40,"")</f>
        <v>19921.860471496413</v>
      </c>
      <c r="O40" s="21">
        <f>IF(K40&lt;='Informações do financiamento'!$C$6,'Tabela SAC x Prime'!P40-'Tabela SAC x Prime'!M40,"")</f>
        <v>8.2469665733985948</v>
      </c>
      <c r="P40" s="21">
        <f>IF(K40&lt;='Informações do financiamento'!$C$6,($L$6*$C$2)/(1-(1/(1+$C$2)^'Informações do financiamento'!$C$6)),"")</f>
        <v>173.31801798698751</v>
      </c>
      <c r="Q40" s="22">
        <f>IF(K40&lt;='Informações do financiamento'!$C$6,N40-P40,"")</f>
        <v>19748.542453509424</v>
      </c>
      <c r="R40" s="27"/>
    </row>
    <row r="41" spans="1:18" ht="20.25" customHeight="1">
      <c r="A41" s="27"/>
      <c r="B41" s="20">
        <f>IF(B40&lt;'Informações do financiamento'!$C$6,('Tabela SAC x Prime'!B40+1),"")</f>
        <v>36</v>
      </c>
      <c r="C41" s="21">
        <f>IF(B41&lt;='Informações do financiamento'!$C$6,'Tabela SAC x Prime'!H40,"")</f>
        <v>18250</v>
      </c>
      <c r="D41" s="21">
        <f>IF(B41&lt;='Informações do financiamento'!$C$6,C41*($C$2),"")</f>
        <v>152.48159122634252</v>
      </c>
      <c r="E41" s="21">
        <f>IF(B41&lt;='Informações do financiamento'!$C$6,C41+D41,"")</f>
        <v>18402.481591226344</v>
      </c>
      <c r="F41" s="21">
        <f>IF(B41&lt;='Informações do financiamento'!$C$6,'Informações do financiamento'!$C$4/'Informações do financiamento'!$C$6,"")</f>
        <v>50</v>
      </c>
      <c r="G41" s="21">
        <f>IF(B41&lt;='Informações do financiamento'!$C$6,F41+D41,"")</f>
        <v>202.48159122634252</v>
      </c>
      <c r="H41" s="22">
        <f>IF(B41&lt;='Informações do financiamento'!$C$6,E41-G41,"")</f>
        <v>18200</v>
      </c>
      <c r="I41" s="27"/>
      <c r="J41" s="27"/>
      <c r="K41" s="20">
        <f t="shared" si="0"/>
        <v>36</v>
      </c>
      <c r="L41" s="21">
        <f>IF(K41&lt;='Informações do financiamento'!$C$6,Q40,"")</f>
        <v>19748.542453509424</v>
      </c>
      <c r="M41" s="21">
        <f>IF(K41&lt;='Informações do financiamento'!$C$6,L41*($C$2),"")</f>
        <v>165.00214672395043</v>
      </c>
      <c r="N41" s="21">
        <f>IF(K41&lt;='Informações do financiamento'!$C$6,L41+M41,"")</f>
        <v>19913.544600233374</v>
      </c>
      <c r="O41" s="21">
        <f>IF(K41&lt;='Informações do financiamento'!$C$6,'Tabela SAC x Prime'!P41-'Tabela SAC x Prime'!M41,"")</f>
        <v>8.3158712630370815</v>
      </c>
      <c r="P41" s="21">
        <f>IF(K41&lt;='Informações do financiamento'!$C$6,($L$6*$C$2)/(1-(1/(1+$C$2)^'Informações do financiamento'!$C$6)),"")</f>
        <v>173.31801798698751</v>
      </c>
      <c r="Q41" s="22">
        <f>IF(K41&lt;='Informações do financiamento'!$C$6,N41-P41,"")</f>
        <v>19740.226582246385</v>
      </c>
      <c r="R41" s="27"/>
    </row>
    <row r="42" spans="1:18" ht="20.25" customHeight="1">
      <c r="A42" s="27"/>
      <c r="B42" s="20">
        <f>IF(B41&lt;'Informações do financiamento'!$C$6,('Tabela SAC x Prime'!B41+1),"")</f>
        <v>37</v>
      </c>
      <c r="C42" s="21">
        <f>IF(B42&lt;='Informações do financiamento'!$C$6,'Tabela SAC x Prime'!H41,"")</f>
        <v>18200</v>
      </c>
      <c r="D42" s="21">
        <f>IF(B42&lt;='Informações do financiamento'!$C$6,C42*($C$2),"")</f>
        <v>152.06383344216076</v>
      </c>
      <c r="E42" s="21">
        <f>IF(B42&lt;='Informações do financiamento'!$C$6,C42+D42,"")</f>
        <v>18352.06383344216</v>
      </c>
      <c r="F42" s="21">
        <f>IF(B42&lt;='Informações do financiamento'!$C$6,'Informações do financiamento'!$C$4/'Informações do financiamento'!$C$6,"")</f>
        <v>50</v>
      </c>
      <c r="G42" s="21">
        <f>IF(B42&lt;='Informações do financiamento'!$C$6,F42+D42,"")</f>
        <v>202.06383344216076</v>
      </c>
      <c r="H42" s="22">
        <f>IF(B42&lt;='Informações do financiamento'!$C$6,E42-G42,"")</f>
        <v>18150</v>
      </c>
      <c r="I42" s="27"/>
      <c r="J42" s="27"/>
      <c r="K42" s="20">
        <f t="shared" si="0"/>
        <v>37</v>
      </c>
      <c r="L42" s="21">
        <f>IF(K42&lt;='Informações do financiamento'!$C$6,Q41,"")</f>
        <v>19740.226582246385</v>
      </c>
      <c r="M42" s="21">
        <f>IF(K42&lt;='Informações do financiamento'!$C$6,L42*($C$2),"")</f>
        <v>164.93266632490267</v>
      </c>
      <c r="N42" s="21">
        <f>IF(K42&lt;='Informações do financiamento'!$C$6,L42+M42,"")</f>
        <v>19905.159248571286</v>
      </c>
      <c r="O42" s="21">
        <f>IF(K42&lt;='Informações do financiamento'!$C$6,'Tabela SAC x Prime'!P42-'Tabela SAC x Prime'!M42,"")</f>
        <v>8.3853516620848438</v>
      </c>
      <c r="P42" s="21">
        <f>IF(K42&lt;='Informações do financiamento'!$C$6,($L$6*$C$2)/(1-(1/(1+$C$2)^'Informações do financiamento'!$C$6)),"")</f>
        <v>173.31801798698751</v>
      </c>
      <c r="Q42" s="22">
        <f>IF(K42&lt;='Informações do financiamento'!$C$6,N42-P42,"")</f>
        <v>19731.841230584298</v>
      </c>
      <c r="R42" s="27"/>
    </row>
    <row r="43" spans="1:18" ht="20.25" customHeight="1">
      <c r="A43" s="27"/>
      <c r="B43" s="20">
        <f>IF(B42&lt;'Informações do financiamento'!$C$6,('Tabela SAC x Prime'!B42+1),"")</f>
        <v>38</v>
      </c>
      <c r="C43" s="21">
        <f>IF(B43&lt;='Informações do financiamento'!$C$6,'Tabela SAC x Prime'!H42,"")</f>
        <v>18150</v>
      </c>
      <c r="D43" s="21">
        <f>IF(B43&lt;='Informações do financiamento'!$C$6,C43*($C$2),"")</f>
        <v>151.646075657979</v>
      </c>
      <c r="E43" s="21">
        <f>IF(B43&lt;='Informações do financiamento'!$C$6,C43+D43,"")</f>
        <v>18301.64607565798</v>
      </c>
      <c r="F43" s="21">
        <f>IF(B43&lt;='Informações do financiamento'!$C$6,'Informações do financiamento'!$C$4/'Informações do financiamento'!$C$6,"")</f>
        <v>50</v>
      </c>
      <c r="G43" s="21">
        <f>IF(B43&lt;='Informações do financiamento'!$C$6,F43+D43,"")</f>
        <v>201.646075657979</v>
      </c>
      <c r="H43" s="22">
        <f>IF(B43&lt;='Informações do financiamento'!$C$6,E43-G43,"")</f>
        <v>18100</v>
      </c>
      <c r="I43" s="27"/>
      <c r="J43" s="27"/>
      <c r="K43" s="20">
        <f t="shared" si="0"/>
        <v>38</v>
      </c>
      <c r="L43" s="21">
        <f>IF(K43&lt;='Informações do financiamento'!$C$6,Q42,"")</f>
        <v>19731.841230584298</v>
      </c>
      <c r="M43" s="21">
        <f>IF(K43&lt;='Informações do financiamento'!$C$6,L43*($C$2),"")</f>
        <v>164.86260540630391</v>
      </c>
      <c r="N43" s="21">
        <f>IF(K43&lt;='Informações do financiamento'!$C$6,L43+M43,"")</f>
        <v>19896.7038359906</v>
      </c>
      <c r="O43" s="21">
        <f>IF(K43&lt;='Informações do financiamento'!$C$6,'Tabela SAC x Prime'!P43-'Tabela SAC x Prime'!M43,"")</f>
        <v>8.4554125806835998</v>
      </c>
      <c r="P43" s="21">
        <f>IF(K43&lt;='Informações do financiamento'!$C$6,($L$6*$C$2)/(1-(1/(1+$C$2)^'Informações do financiamento'!$C$6)),"")</f>
        <v>173.31801798698751</v>
      </c>
      <c r="Q43" s="22">
        <f>IF(K43&lt;='Informações do financiamento'!$C$6,N43-P43,"")</f>
        <v>19723.385818003611</v>
      </c>
      <c r="R43" s="27"/>
    </row>
    <row r="44" spans="1:18" ht="20.25" customHeight="1">
      <c r="A44" s="27"/>
      <c r="B44" s="20">
        <f>IF(B43&lt;'Informações do financiamento'!$C$6,('Tabela SAC x Prime'!B43+1),"")</f>
        <v>39</v>
      </c>
      <c r="C44" s="21">
        <f>IF(B44&lt;='Informações do financiamento'!$C$6,'Tabela SAC x Prime'!H43,"")</f>
        <v>18100</v>
      </c>
      <c r="D44" s="21">
        <f>IF(B44&lt;='Informações do financiamento'!$C$6,C44*($C$2),"")</f>
        <v>151.22831787379724</v>
      </c>
      <c r="E44" s="21">
        <f>IF(B44&lt;='Informações do financiamento'!$C$6,C44+D44,"")</f>
        <v>18251.228317873796</v>
      </c>
      <c r="F44" s="21">
        <f>IF(B44&lt;='Informações do financiamento'!$C$6,'Informações do financiamento'!$C$4/'Informações do financiamento'!$C$6,"")</f>
        <v>50</v>
      </c>
      <c r="G44" s="21">
        <f>IF(B44&lt;='Informações do financiamento'!$C$6,F44+D44,"")</f>
        <v>201.22831787379724</v>
      </c>
      <c r="H44" s="22">
        <f>IF(B44&lt;='Informações do financiamento'!$C$6,E44-G44,"")</f>
        <v>18050</v>
      </c>
      <c r="I44" s="27"/>
      <c r="J44" s="27"/>
      <c r="K44" s="20">
        <f t="shared" si="0"/>
        <v>39</v>
      </c>
      <c r="L44" s="21">
        <f>IF(K44&lt;='Informações do financiamento'!$C$6,Q43,"")</f>
        <v>19723.385818003611</v>
      </c>
      <c r="M44" s="21">
        <f>IF(K44&lt;='Informações do financiamento'!$C$6,L44*($C$2),"")</f>
        <v>164.7919591178229</v>
      </c>
      <c r="N44" s="21">
        <f>IF(K44&lt;='Informações do financiamento'!$C$6,L44+M44,"")</f>
        <v>19888.177777121433</v>
      </c>
      <c r="O44" s="21">
        <f>IF(K44&lt;='Informações do financiamento'!$C$6,'Tabela SAC x Prime'!P44-'Tabela SAC x Prime'!M44,"")</f>
        <v>8.5260588691646149</v>
      </c>
      <c r="P44" s="21">
        <f>IF(K44&lt;='Informações do financiamento'!$C$6,($L$6*$C$2)/(1-(1/(1+$C$2)^'Informações do financiamento'!$C$6)),"")</f>
        <v>173.31801798698751</v>
      </c>
      <c r="Q44" s="22">
        <f>IF(K44&lt;='Informações do financiamento'!$C$6,N44-P44,"")</f>
        <v>19714.859759134444</v>
      </c>
      <c r="R44" s="27"/>
    </row>
    <row r="45" spans="1:18" ht="20.25" customHeight="1">
      <c r="A45" s="27"/>
      <c r="B45" s="20">
        <f>IF(B44&lt;'Informações do financiamento'!$C$6,('Tabela SAC x Prime'!B44+1),"")</f>
        <v>40</v>
      </c>
      <c r="C45" s="21">
        <f>IF(B45&lt;='Informações do financiamento'!$C$6,'Tabela SAC x Prime'!H44,"")</f>
        <v>18050</v>
      </c>
      <c r="D45" s="21">
        <f>IF(B45&lt;='Informações do financiamento'!$C$6,C45*($C$2),"")</f>
        <v>150.81056008961548</v>
      </c>
      <c r="E45" s="21">
        <f>IF(B45&lt;='Informações do financiamento'!$C$6,C45+D45,"")</f>
        <v>18200.810560089616</v>
      </c>
      <c r="F45" s="21">
        <f>IF(B45&lt;='Informações do financiamento'!$C$6,'Informações do financiamento'!$C$4/'Informações do financiamento'!$C$6,"")</f>
        <v>50</v>
      </c>
      <c r="G45" s="21">
        <f>IF(B45&lt;='Informações do financiamento'!$C$6,F45+D45,"")</f>
        <v>200.81056008961548</v>
      </c>
      <c r="H45" s="22">
        <f>IF(B45&lt;='Informações do financiamento'!$C$6,E45-G45,"")</f>
        <v>18000</v>
      </c>
      <c r="I45" s="27"/>
      <c r="J45" s="27"/>
      <c r="K45" s="20">
        <f t="shared" si="0"/>
        <v>40</v>
      </c>
      <c r="L45" s="21">
        <f>IF(K45&lt;='Informações do financiamento'!$C$6,Q44,"")</f>
        <v>19714.859759134444</v>
      </c>
      <c r="M45" s="21">
        <f>IF(K45&lt;='Informações do financiamento'!$C$6,L45*($C$2),"")</f>
        <v>164.72072256860318</v>
      </c>
      <c r="N45" s="21">
        <f>IF(K45&lt;='Informações do financiamento'!$C$6,L45+M45,"")</f>
        <v>19879.580481703048</v>
      </c>
      <c r="O45" s="21">
        <f>IF(K45&lt;='Informações do financiamento'!$C$6,'Tabela SAC x Prime'!P45-'Tabela SAC x Prime'!M45,"")</f>
        <v>8.5972954183843342</v>
      </c>
      <c r="P45" s="21">
        <f>IF(K45&lt;='Informações do financiamento'!$C$6,($L$6*$C$2)/(1-(1/(1+$C$2)^'Informações do financiamento'!$C$6)),"")</f>
        <v>173.31801798698751</v>
      </c>
      <c r="Q45" s="22">
        <f>IF(K45&lt;='Informações do financiamento'!$C$6,N45-P45,"")</f>
        <v>19706.262463716059</v>
      </c>
      <c r="R45" s="27"/>
    </row>
    <row r="46" spans="1:18" ht="20.25" customHeight="1">
      <c r="A46" s="27"/>
      <c r="B46" s="20">
        <f>IF(B45&lt;'Informações do financiamento'!$C$6,('Tabela SAC x Prime'!B45+1),"")</f>
        <v>41</v>
      </c>
      <c r="C46" s="21">
        <f>IF(B46&lt;='Informações do financiamento'!$C$6,'Tabela SAC x Prime'!H45,"")</f>
        <v>18000</v>
      </c>
      <c r="D46" s="21">
        <f>IF(B46&lt;='Informações do financiamento'!$C$6,C46*($C$2),"")</f>
        <v>150.39280230543372</v>
      </c>
      <c r="E46" s="21">
        <f>IF(B46&lt;='Informações do financiamento'!$C$6,C46+D46,"")</f>
        <v>18150.392802305432</v>
      </c>
      <c r="F46" s="21">
        <f>IF(B46&lt;='Informações do financiamento'!$C$6,'Informações do financiamento'!$C$4/'Informações do financiamento'!$C$6,"")</f>
        <v>50</v>
      </c>
      <c r="G46" s="21">
        <f>IF(B46&lt;='Informações do financiamento'!$C$6,F46+D46,"")</f>
        <v>200.39280230543372</v>
      </c>
      <c r="H46" s="22">
        <f>IF(B46&lt;='Informações do financiamento'!$C$6,E46-G46,"")</f>
        <v>17950</v>
      </c>
      <c r="I46" s="27"/>
      <c r="J46" s="27"/>
      <c r="K46" s="20">
        <f t="shared" si="0"/>
        <v>41</v>
      </c>
      <c r="L46" s="21">
        <f>IF(K46&lt;='Informações do financiamento'!$C$6,Q45,"")</f>
        <v>19706.262463716059</v>
      </c>
      <c r="M46" s="21">
        <f>IF(K46&lt;='Informações do financiamento'!$C$6,L46*($C$2),"")</f>
        <v>164.64889082692437</v>
      </c>
      <c r="N46" s="21">
        <f>IF(K46&lt;='Informações do financiamento'!$C$6,L46+M46,"")</f>
        <v>19870.911354542983</v>
      </c>
      <c r="O46" s="21">
        <f>IF(K46&lt;='Informações do financiamento'!$C$6,'Tabela SAC x Prime'!P46-'Tabela SAC x Prime'!M46,"")</f>
        <v>8.669127160063141</v>
      </c>
      <c r="P46" s="21">
        <f>IF(K46&lt;='Informações do financiamento'!$C$6,($L$6*$C$2)/(1-(1/(1+$C$2)^'Informações do financiamento'!$C$6)),"")</f>
        <v>173.31801798698751</v>
      </c>
      <c r="Q46" s="22">
        <f>IF(K46&lt;='Informações do financiamento'!$C$6,N46-P46,"")</f>
        <v>19697.593336555994</v>
      </c>
      <c r="R46" s="27"/>
    </row>
    <row r="47" spans="1:18" ht="20.25" customHeight="1">
      <c r="A47" s="27"/>
      <c r="B47" s="20">
        <f>IF(B46&lt;'Informações do financiamento'!$C$6,('Tabela SAC x Prime'!B46+1),"")</f>
        <v>42</v>
      </c>
      <c r="C47" s="21">
        <f>IF(B47&lt;='Informações do financiamento'!$C$6,'Tabela SAC x Prime'!H46,"")</f>
        <v>17950</v>
      </c>
      <c r="D47" s="21">
        <f>IF(B47&lt;='Informações do financiamento'!$C$6,C47*($C$2),"")</f>
        <v>149.97504452125196</v>
      </c>
      <c r="E47" s="21">
        <f>IF(B47&lt;='Informações do financiamento'!$C$6,C47+D47,"")</f>
        <v>18099.975044521252</v>
      </c>
      <c r="F47" s="21">
        <f>IF(B47&lt;='Informações do financiamento'!$C$6,'Informações do financiamento'!$C$4/'Informações do financiamento'!$C$6,"")</f>
        <v>50</v>
      </c>
      <c r="G47" s="21">
        <f>IF(B47&lt;='Informações do financiamento'!$C$6,F47+D47,"")</f>
        <v>199.97504452125196</v>
      </c>
      <c r="H47" s="22">
        <f>IF(B47&lt;='Informações do financiamento'!$C$6,E47-G47,"")</f>
        <v>17900</v>
      </c>
      <c r="I47" s="27"/>
      <c r="J47" s="27"/>
      <c r="K47" s="20">
        <f t="shared" si="0"/>
        <v>42</v>
      </c>
      <c r="L47" s="21">
        <f>IF(K47&lt;='Informações do financiamento'!$C$6,Q46,"")</f>
        <v>19697.593336555994</v>
      </c>
      <c r="M47" s="21">
        <f>IF(K47&lt;='Informações do financiamento'!$C$6,L47*($C$2),"")</f>
        <v>164.57645891986078</v>
      </c>
      <c r="N47" s="21">
        <f>IF(K47&lt;='Informações do financiamento'!$C$6,L47+M47,"")</f>
        <v>19862.169795475857</v>
      </c>
      <c r="O47" s="21">
        <f>IF(K47&lt;='Informações do financiamento'!$C$6,'Tabela SAC x Prime'!P47-'Tabela SAC x Prime'!M47,"")</f>
        <v>8.7415590671267296</v>
      </c>
      <c r="P47" s="21">
        <f>IF(K47&lt;='Informações do financiamento'!$C$6,($L$6*$C$2)/(1-(1/(1+$C$2)^'Informações do financiamento'!$C$6)),"")</f>
        <v>173.31801798698751</v>
      </c>
      <c r="Q47" s="22">
        <f>IF(K47&lt;='Informações do financiamento'!$C$6,N47-P47,"")</f>
        <v>19688.851777488868</v>
      </c>
      <c r="R47" s="27"/>
    </row>
    <row r="48" spans="1:18" ht="20.25" customHeight="1">
      <c r="A48" s="27"/>
      <c r="B48" s="20">
        <f>IF(B47&lt;'Informações do financiamento'!$C$6,('Tabela SAC x Prime'!B47+1),"")</f>
        <v>43</v>
      </c>
      <c r="C48" s="21">
        <f>IF(B48&lt;='Informações do financiamento'!$C$6,'Tabela SAC x Prime'!H47,"")</f>
        <v>17900</v>
      </c>
      <c r="D48" s="21">
        <f>IF(B48&lt;='Informações do financiamento'!$C$6,C48*($C$2),"")</f>
        <v>149.5572867370702</v>
      </c>
      <c r="E48" s="21">
        <f>IF(B48&lt;='Informações do financiamento'!$C$6,C48+D48,"")</f>
        <v>18049.557286737072</v>
      </c>
      <c r="F48" s="21">
        <f>IF(B48&lt;='Informações do financiamento'!$C$6,'Informações do financiamento'!$C$4/'Informações do financiamento'!$C$6,"")</f>
        <v>50</v>
      </c>
      <c r="G48" s="21">
        <f>IF(B48&lt;='Informações do financiamento'!$C$6,F48+D48,"")</f>
        <v>199.5572867370702</v>
      </c>
      <c r="H48" s="22">
        <f>IF(B48&lt;='Informações do financiamento'!$C$6,E48-G48,"")</f>
        <v>17850</v>
      </c>
      <c r="I48" s="27"/>
      <c r="J48" s="27"/>
      <c r="K48" s="20">
        <f t="shared" si="0"/>
        <v>43</v>
      </c>
      <c r="L48" s="21">
        <f>IF(K48&lt;='Informações do financiamento'!$C$6,Q47,"")</f>
        <v>19688.851777488868</v>
      </c>
      <c r="M48" s="21">
        <f>IF(K48&lt;='Informações do financiamento'!$C$6,L48*($C$2),"")</f>
        <v>164.50342183293725</v>
      </c>
      <c r="N48" s="21">
        <f>IF(K48&lt;='Informações do financiamento'!$C$6,L48+M48,"")</f>
        <v>19853.355199321806</v>
      </c>
      <c r="O48" s="21">
        <f>IF(K48&lt;='Informações do financiamento'!$C$6,'Tabela SAC x Prime'!P48-'Tabela SAC x Prime'!M48,"")</f>
        <v>8.814596154050264</v>
      </c>
      <c r="P48" s="21">
        <f>IF(K48&lt;='Informações do financiamento'!$C$6,($L$6*$C$2)/(1-(1/(1+$C$2)^'Informações do financiamento'!$C$6)),"")</f>
        <v>173.31801798698751</v>
      </c>
      <c r="Q48" s="22">
        <f>IF(K48&lt;='Informações do financiamento'!$C$6,N48-P48,"")</f>
        <v>19680.037181334817</v>
      </c>
      <c r="R48" s="27"/>
    </row>
    <row r="49" spans="1:18" ht="20.25" customHeight="1">
      <c r="A49" s="27"/>
      <c r="B49" s="20">
        <f>IF(B48&lt;'Informações do financiamento'!$C$6,('Tabela SAC x Prime'!B48+1),"")</f>
        <v>44</v>
      </c>
      <c r="C49" s="21">
        <f>IF(B49&lt;='Informações do financiamento'!$C$6,'Tabela SAC x Prime'!H48,"")</f>
        <v>17850</v>
      </c>
      <c r="D49" s="21">
        <f>IF(B49&lt;='Informações do financiamento'!$C$6,C49*($C$2),"")</f>
        <v>149.13952895288844</v>
      </c>
      <c r="E49" s="21">
        <f>IF(B49&lt;='Informações do financiamento'!$C$6,C49+D49,"")</f>
        <v>17999.139528952888</v>
      </c>
      <c r="F49" s="21">
        <f>IF(B49&lt;='Informações do financiamento'!$C$6,'Informações do financiamento'!$C$4/'Informações do financiamento'!$C$6,"")</f>
        <v>50</v>
      </c>
      <c r="G49" s="21">
        <f>IF(B49&lt;='Informações do financiamento'!$C$6,F49+D49,"")</f>
        <v>199.13952895288844</v>
      </c>
      <c r="H49" s="22">
        <f>IF(B49&lt;='Informações do financiamento'!$C$6,E49-G49,"")</f>
        <v>17800</v>
      </c>
      <c r="I49" s="27"/>
      <c r="J49" s="27"/>
      <c r="K49" s="20">
        <f t="shared" si="0"/>
        <v>44</v>
      </c>
      <c r="L49" s="21">
        <f>IF(K49&lt;='Informações do financiamento'!$C$6,Q48,"")</f>
        <v>19680.037181334817</v>
      </c>
      <c r="M49" s="21">
        <f>IF(K49&lt;='Informações do financiamento'!$C$6,L49*($C$2),"")</f>
        <v>164.42977450978179</v>
      </c>
      <c r="N49" s="21">
        <f>IF(K49&lt;='Informações do financiamento'!$C$6,L49+M49,"")</f>
        <v>19844.4669558446</v>
      </c>
      <c r="O49" s="21">
        <f>IF(K49&lt;='Informações do financiamento'!$C$6,'Tabela SAC x Prime'!P49-'Tabela SAC x Prime'!M49,"")</f>
        <v>8.8882434772057195</v>
      </c>
      <c r="P49" s="21">
        <f>IF(K49&lt;='Informações do financiamento'!$C$6,($L$6*$C$2)/(1-(1/(1+$C$2)^'Informações do financiamento'!$C$6)),"")</f>
        <v>173.31801798698751</v>
      </c>
      <c r="Q49" s="22">
        <f>IF(K49&lt;='Informações do financiamento'!$C$6,N49-P49,"")</f>
        <v>19671.148937857612</v>
      </c>
      <c r="R49" s="27"/>
    </row>
    <row r="50" spans="1:18" ht="20.25" customHeight="1">
      <c r="A50" s="27"/>
      <c r="B50" s="20">
        <f>IF(B49&lt;'Informações do financiamento'!$C$6,('Tabela SAC x Prime'!B49+1),"")</f>
        <v>45</v>
      </c>
      <c r="C50" s="21">
        <f>IF(B50&lt;='Informações do financiamento'!$C$6,'Tabela SAC x Prime'!H49,"")</f>
        <v>17800</v>
      </c>
      <c r="D50" s="21">
        <f>IF(B50&lt;='Informações do financiamento'!$C$6,C50*($C$2),"")</f>
        <v>148.72177116870668</v>
      </c>
      <c r="E50" s="21">
        <f>IF(B50&lt;='Informações do financiamento'!$C$6,C50+D50,"")</f>
        <v>17948.721771168708</v>
      </c>
      <c r="F50" s="21">
        <f>IF(B50&lt;='Informações do financiamento'!$C$6,'Informações do financiamento'!$C$4/'Informações do financiamento'!$C$6,"")</f>
        <v>50</v>
      </c>
      <c r="G50" s="21">
        <f>IF(B50&lt;='Informações do financiamento'!$C$6,F50+D50,"")</f>
        <v>198.72177116870668</v>
      </c>
      <c r="H50" s="22">
        <f>IF(B50&lt;='Informações do financiamento'!$C$6,E50-G50,"")</f>
        <v>17750</v>
      </c>
      <c r="I50" s="27"/>
      <c r="J50" s="27"/>
      <c r="K50" s="20">
        <f t="shared" si="0"/>
        <v>45</v>
      </c>
      <c r="L50" s="21">
        <f>IF(K50&lt;='Informações do financiamento'!$C$6,Q49,"")</f>
        <v>19671.148937857612</v>
      </c>
      <c r="M50" s="21">
        <f>IF(K50&lt;='Informações do financiamento'!$C$6,L50*($C$2),"")</f>
        <v>164.3555118517757</v>
      </c>
      <c r="N50" s="21">
        <f>IF(K50&lt;='Informações do financiamento'!$C$6,L50+M50,"")</f>
        <v>19835.504449709388</v>
      </c>
      <c r="O50" s="21">
        <f>IF(K50&lt;='Informações do financiamento'!$C$6,'Tabela SAC x Prime'!P50-'Tabela SAC x Prime'!M50,"")</f>
        <v>8.9625061352118109</v>
      </c>
      <c r="P50" s="21">
        <f>IF(K50&lt;='Informações do financiamento'!$C$6,($L$6*$C$2)/(1-(1/(1+$C$2)^'Informações do financiamento'!$C$6)),"")</f>
        <v>173.31801798698751</v>
      </c>
      <c r="Q50" s="22">
        <f>IF(K50&lt;='Informações do financiamento'!$C$6,N50-P50,"")</f>
        <v>19662.186431722399</v>
      </c>
      <c r="R50" s="27"/>
    </row>
    <row r="51" spans="1:18" ht="20.25" customHeight="1">
      <c r="A51" s="27"/>
      <c r="B51" s="20">
        <f>IF(B50&lt;'Informações do financiamento'!$C$6,('Tabela SAC x Prime'!B50+1),"")</f>
        <v>46</v>
      </c>
      <c r="C51" s="21">
        <f>IF(B51&lt;='Informações do financiamento'!$C$6,'Tabela SAC x Prime'!H50,"")</f>
        <v>17750</v>
      </c>
      <c r="D51" s="21">
        <f>IF(B51&lt;='Informações do financiamento'!$C$6,C51*($C$2),"")</f>
        <v>148.30401338452492</v>
      </c>
      <c r="E51" s="21">
        <f>IF(B51&lt;='Informações do financiamento'!$C$6,C51+D51,"")</f>
        <v>17898.304013384524</v>
      </c>
      <c r="F51" s="21">
        <f>IF(B51&lt;='Informações do financiamento'!$C$6,'Informações do financiamento'!$C$4/'Informações do financiamento'!$C$6,"")</f>
        <v>50</v>
      </c>
      <c r="G51" s="21">
        <f>IF(B51&lt;='Informações do financiamento'!$C$6,F51+D51,"")</f>
        <v>198.30401338452492</v>
      </c>
      <c r="H51" s="22">
        <f>IF(B51&lt;='Informações do financiamento'!$C$6,E51-G51,"")</f>
        <v>17700</v>
      </c>
      <c r="I51" s="27"/>
      <c r="J51" s="27"/>
      <c r="K51" s="20">
        <f t="shared" si="0"/>
        <v>46</v>
      </c>
      <c r="L51" s="21">
        <f>IF(K51&lt;='Informações do financiamento'!$C$6,Q50,"")</f>
        <v>19662.186431722399</v>
      </c>
      <c r="M51" s="21">
        <f>IF(K51&lt;='Informações do financiamento'!$C$6,L51*($C$2),"")</f>
        <v>164.28062871770044</v>
      </c>
      <c r="N51" s="21">
        <f>IF(K51&lt;='Informações do financiamento'!$C$6,L51+M51,"")</f>
        <v>19826.4670604401</v>
      </c>
      <c r="O51" s="21">
        <f>IF(K51&lt;='Informações do financiamento'!$C$6,'Tabela SAC x Prime'!P51-'Tabela SAC x Prime'!M51,"")</f>
        <v>9.0373892692870754</v>
      </c>
      <c r="P51" s="21">
        <f>IF(K51&lt;='Informações do financiamento'!$C$6,($L$6*$C$2)/(1-(1/(1+$C$2)^'Informações do financiamento'!$C$6)),"")</f>
        <v>173.31801798698751</v>
      </c>
      <c r="Q51" s="22">
        <f>IF(K51&lt;='Informações do financiamento'!$C$6,N51-P51,"")</f>
        <v>19653.149042453111</v>
      </c>
      <c r="R51" s="27"/>
    </row>
    <row r="52" spans="1:18" ht="20.25" customHeight="1">
      <c r="A52" s="27"/>
      <c r="B52" s="20">
        <f>IF(B51&lt;'Informações do financiamento'!$C$6,('Tabela SAC x Prime'!B51+1),"")</f>
        <v>47</v>
      </c>
      <c r="C52" s="21">
        <f>IF(B52&lt;='Informações do financiamento'!$C$6,'Tabela SAC x Prime'!H51,"")</f>
        <v>17700</v>
      </c>
      <c r="D52" s="21">
        <f>IF(B52&lt;='Informações do financiamento'!$C$6,C52*($C$2),"")</f>
        <v>147.88625560034316</v>
      </c>
      <c r="E52" s="21">
        <f>IF(B52&lt;='Informações do financiamento'!$C$6,C52+D52,"")</f>
        <v>17847.886255600344</v>
      </c>
      <c r="F52" s="21">
        <f>IF(B52&lt;='Informações do financiamento'!$C$6,'Informações do financiamento'!$C$4/'Informações do financiamento'!$C$6,"")</f>
        <v>50</v>
      </c>
      <c r="G52" s="21">
        <f>IF(B52&lt;='Informações do financiamento'!$C$6,F52+D52,"")</f>
        <v>197.88625560034316</v>
      </c>
      <c r="H52" s="22">
        <f>IF(B52&lt;='Informações do financiamento'!$C$6,E52-G52,"")</f>
        <v>17650</v>
      </c>
      <c r="I52" s="27"/>
      <c r="J52" s="27"/>
      <c r="K52" s="20">
        <f t="shared" si="0"/>
        <v>47</v>
      </c>
      <c r="L52" s="21">
        <f>IF(K52&lt;='Informações do financiamento'!$C$6,Q51,"")</f>
        <v>19653.149042453111</v>
      </c>
      <c r="M52" s="21">
        <f>IF(K52&lt;='Informações do financiamento'!$C$6,L52*($C$2),"")</f>
        <v>164.20511992338194</v>
      </c>
      <c r="N52" s="21">
        <f>IF(K52&lt;='Informações do financiamento'!$C$6,L52+M52,"")</f>
        <v>19817.354162376494</v>
      </c>
      <c r="O52" s="21">
        <f>IF(K52&lt;='Informações do financiamento'!$C$6,'Tabela SAC x Prime'!P52-'Tabela SAC x Prime'!M52,"")</f>
        <v>9.1128980636055701</v>
      </c>
      <c r="P52" s="21">
        <f>IF(K52&lt;='Informações do financiamento'!$C$6,($L$6*$C$2)/(1-(1/(1+$C$2)^'Informações do financiamento'!$C$6)),"")</f>
        <v>173.31801798698751</v>
      </c>
      <c r="Q52" s="22">
        <f>IF(K52&lt;='Informações do financiamento'!$C$6,N52-P52,"")</f>
        <v>19644.036144389505</v>
      </c>
      <c r="R52" s="27"/>
    </row>
    <row r="53" spans="1:18" ht="20.25" customHeight="1">
      <c r="A53" s="27"/>
      <c r="B53" s="20">
        <f>IF(B52&lt;'Informações do financiamento'!$C$6,('Tabela SAC x Prime'!B52+1),"")</f>
        <v>48</v>
      </c>
      <c r="C53" s="21">
        <f>IF(B53&lt;='Informações do financiamento'!$C$6,'Tabela SAC x Prime'!H52,"")</f>
        <v>17650</v>
      </c>
      <c r="D53" s="21">
        <f>IF(B53&lt;='Informações do financiamento'!$C$6,C53*($C$2),"")</f>
        <v>147.4684978161614</v>
      </c>
      <c r="E53" s="21">
        <f>IF(B53&lt;='Informações do financiamento'!$C$6,C53+D53,"")</f>
        <v>17797.46849781616</v>
      </c>
      <c r="F53" s="21">
        <f>IF(B53&lt;='Informações do financiamento'!$C$6,'Informações do financiamento'!$C$4/'Informações do financiamento'!$C$6,"")</f>
        <v>50</v>
      </c>
      <c r="G53" s="21">
        <f>IF(B53&lt;='Informações do financiamento'!$C$6,F53+D53,"")</f>
        <v>197.4684978161614</v>
      </c>
      <c r="H53" s="22">
        <f>IF(B53&lt;='Informações do financiamento'!$C$6,E53-G53,"")</f>
        <v>17600</v>
      </c>
      <c r="I53" s="27"/>
      <c r="J53" s="27"/>
      <c r="K53" s="20">
        <f t="shared" si="0"/>
        <v>48</v>
      </c>
      <c r="L53" s="21">
        <f>IF(K53&lt;='Informações do financiamento'!$C$6,Q52,"")</f>
        <v>19644.036144389505</v>
      </c>
      <c r="M53" s="21">
        <f>IF(K53&lt;='Informações do financiamento'!$C$6,L53*($C$2),"")</f>
        <v>164.12898024133142</v>
      </c>
      <c r="N53" s="21">
        <f>IF(K53&lt;='Informações do financiamento'!$C$6,L53+M53,"")</f>
        <v>19808.165124630836</v>
      </c>
      <c r="O53" s="21">
        <f>IF(K53&lt;='Informações do financiamento'!$C$6,'Tabela SAC x Prime'!P53-'Tabela SAC x Prime'!M53,"")</f>
        <v>9.1890377456560941</v>
      </c>
      <c r="P53" s="21">
        <f>IF(K53&lt;='Informações do financiamento'!$C$6,($L$6*$C$2)/(1-(1/(1+$C$2)^'Informações do financiamento'!$C$6)),"")</f>
        <v>173.31801798698751</v>
      </c>
      <c r="Q53" s="22">
        <f>IF(K53&lt;='Informações do financiamento'!$C$6,N53-P53,"")</f>
        <v>19634.847106643847</v>
      </c>
      <c r="R53" s="27"/>
    </row>
    <row r="54" spans="1:18" ht="20.25" customHeight="1">
      <c r="A54" s="27"/>
      <c r="B54" s="20">
        <f>IF(B53&lt;'Informações do financiamento'!$C$6,('Tabela SAC x Prime'!B53+1),"")</f>
        <v>49</v>
      </c>
      <c r="C54" s="21">
        <f>IF(B54&lt;='Informações do financiamento'!$C$6,'Tabela SAC x Prime'!H53,"")</f>
        <v>17600</v>
      </c>
      <c r="D54" s="21">
        <f>IF(B54&lt;='Informações do financiamento'!$C$6,C54*($C$2),"")</f>
        <v>147.05074003197964</v>
      </c>
      <c r="E54" s="21">
        <f>IF(B54&lt;='Informações do financiamento'!$C$6,C54+D54,"")</f>
        <v>17747.05074003198</v>
      </c>
      <c r="F54" s="21">
        <f>IF(B54&lt;='Informações do financiamento'!$C$6,'Informações do financiamento'!$C$4/'Informações do financiamento'!$C$6,"")</f>
        <v>50</v>
      </c>
      <c r="G54" s="21">
        <f>IF(B54&lt;='Informações do financiamento'!$C$6,F54+D54,"")</f>
        <v>197.05074003197964</v>
      </c>
      <c r="H54" s="22">
        <f>IF(B54&lt;='Informações do financiamento'!$C$6,E54-G54,"")</f>
        <v>17550</v>
      </c>
      <c r="I54" s="27"/>
      <c r="J54" s="27"/>
      <c r="K54" s="20">
        <f t="shared" si="0"/>
        <v>49</v>
      </c>
      <c r="L54" s="21">
        <f>IF(K54&lt;='Informações do financiamento'!$C$6,Q53,"")</f>
        <v>19634.847106643847</v>
      </c>
      <c r="M54" s="21">
        <f>IF(K54&lt;='Informações do financiamento'!$C$6,L54*($C$2),"")</f>
        <v>164.05220440038363</v>
      </c>
      <c r="N54" s="21">
        <f>IF(K54&lt;='Informações do financiamento'!$C$6,L54+M54,"")</f>
        <v>19798.899311044232</v>
      </c>
      <c r="O54" s="21">
        <f>IF(K54&lt;='Informações do financiamento'!$C$6,'Tabela SAC x Prime'!P54-'Tabela SAC x Prime'!M54,"")</f>
        <v>9.2658135866038833</v>
      </c>
      <c r="P54" s="21">
        <f>IF(K54&lt;='Informações do financiamento'!$C$6,($L$6*$C$2)/(1-(1/(1+$C$2)^'Informações do financiamento'!$C$6)),"")</f>
        <v>173.31801798698751</v>
      </c>
      <c r="Q54" s="22">
        <f>IF(K54&lt;='Informações do financiamento'!$C$6,N54-P54,"")</f>
        <v>19625.581293057243</v>
      </c>
      <c r="R54" s="27"/>
    </row>
    <row r="55" spans="1:18" ht="20.25" customHeight="1">
      <c r="A55" s="27"/>
      <c r="B55" s="20">
        <f>IF(B54&lt;'Informações do financiamento'!$C$6,('Tabela SAC x Prime'!B54+1),"")</f>
        <v>50</v>
      </c>
      <c r="C55" s="21">
        <f>IF(B55&lt;='Informações do financiamento'!$C$6,'Tabela SAC x Prime'!H54,"")</f>
        <v>17550</v>
      </c>
      <c r="D55" s="21">
        <f>IF(B55&lt;='Informações do financiamento'!$C$6,C55*($C$2),"")</f>
        <v>146.63298224779788</v>
      </c>
      <c r="E55" s="21">
        <f>IF(B55&lt;='Informações do financiamento'!$C$6,C55+D55,"")</f>
        <v>17696.632982247796</v>
      </c>
      <c r="F55" s="21">
        <f>IF(B55&lt;='Informações do financiamento'!$C$6,'Informações do financiamento'!$C$4/'Informações do financiamento'!$C$6,"")</f>
        <v>50</v>
      </c>
      <c r="G55" s="21">
        <f>IF(B55&lt;='Informações do financiamento'!$C$6,F55+D55,"")</f>
        <v>196.63298224779788</v>
      </c>
      <c r="H55" s="22">
        <f>IF(B55&lt;='Informações do financiamento'!$C$6,E55-G55,"")</f>
        <v>17500</v>
      </c>
      <c r="I55" s="27"/>
      <c r="J55" s="27"/>
      <c r="K55" s="20">
        <f t="shared" si="0"/>
        <v>50</v>
      </c>
      <c r="L55" s="21">
        <f>IF(K55&lt;='Informações do financiamento'!$C$6,Q54,"")</f>
        <v>19625.581293057243</v>
      </c>
      <c r="M55" s="21">
        <f>IF(K55&lt;='Informações do financiamento'!$C$6,L55*($C$2),"")</f>
        <v>163.97478708533203</v>
      </c>
      <c r="N55" s="21">
        <f>IF(K55&lt;='Informações do financiamento'!$C$6,L55+M55,"")</f>
        <v>19789.556080142575</v>
      </c>
      <c r="O55" s="21">
        <f>IF(K55&lt;='Informações do financiamento'!$C$6,'Tabela SAC x Prime'!P55-'Tabela SAC x Prime'!M55,"")</f>
        <v>9.3432309016554882</v>
      </c>
      <c r="P55" s="21">
        <f>IF(K55&lt;='Informações do financiamento'!$C$6,($L$6*$C$2)/(1-(1/(1+$C$2)^'Informações do financiamento'!$C$6)),"")</f>
        <v>173.31801798698751</v>
      </c>
      <c r="Q55" s="22">
        <f>IF(K55&lt;='Informações do financiamento'!$C$6,N55-P55,"")</f>
        <v>19616.238062155586</v>
      </c>
      <c r="R55" s="27"/>
    </row>
    <row r="56" spans="1:18" ht="20.25" customHeight="1">
      <c r="A56" s="27"/>
      <c r="B56" s="20">
        <f>IF(B55&lt;'Informações do financiamento'!$C$6,('Tabela SAC x Prime'!B55+1),"")</f>
        <v>51</v>
      </c>
      <c r="C56" s="21">
        <f>IF(B56&lt;='Informações do financiamento'!$C$6,'Tabela SAC x Prime'!H55,"")</f>
        <v>17500</v>
      </c>
      <c r="D56" s="21">
        <f>IF(B56&lt;='Informações do financiamento'!$C$6,C56*($C$2),"")</f>
        <v>146.21522446361612</v>
      </c>
      <c r="E56" s="21">
        <f>IF(B56&lt;='Informações do financiamento'!$C$6,C56+D56,"")</f>
        <v>17646.215224463616</v>
      </c>
      <c r="F56" s="21">
        <f>IF(B56&lt;='Informações do financiamento'!$C$6,'Informações do financiamento'!$C$4/'Informações do financiamento'!$C$6,"")</f>
        <v>50</v>
      </c>
      <c r="G56" s="21">
        <f>IF(B56&lt;='Informações do financiamento'!$C$6,F56+D56,"")</f>
        <v>196.21522446361612</v>
      </c>
      <c r="H56" s="22">
        <f>IF(B56&lt;='Informações do financiamento'!$C$6,E56-G56,"")</f>
        <v>17450</v>
      </c>
      <c r="I56" s="27"/>
      <c r="J56" s="27"/>
      <c r="K56" s="20">
        <f t="shared" si="0"/>
        <v>51</v>
      </c>
      <c r="L56" s="21">
        <f>IF(K56&lt;='Informações do financiamento'!$C$6,Q55,"")</f>
        <v>19616.238062155586</v>
      </c>
      <c r="M56" s="21">
        <f>IF(K56&lt;='Informações do financiamento'!$C$6,L56*($C$2),"")</f>
        <v>163.89672293656051</v>
      </c>
      <c r="N56" s="21">
        <f>IF(K56&lt;='Informações do financiamento'!$C$6,L56+M56,"")</f>
        <v>19780.134785092145</v>
      </c>
      <c r="O56" s="21">
        <f>IF(K56&lt;='Informações do financiamento'!$C$6,'Tabela SAC x Prime'!P56-'Tabela SAC x Prime'!M56,"")</f>
        <v>9.4212950504270054</v>
      </c>
      <c r="P56" s="21">
        <f>IF(K56&lt;='Informações do financiamento'!$C$6,($L$6*$C$2)/(1-(1/(1+$C$2)^'Informações do financiamento'!$C$6)),"")</f>
        <v>173.31801798698751</v>
      </c>
      <c r="Q56" s="22">
        <f>IF(K56&lt;='Informações do financiamento'!$C$6,N56-P56,"")</f>
        <v>19606.816767105156</v>
      </c>
      <c r="R56" s="27"/>
    </row>
    <row r="57" spans="1:18" ht="20.25" customHeight="1">
      <c r="A57" s="27"/>
      <c r="B57" s="20">
        <f>IF(B56&lt;'Informações do financiamento'!$C$6,('Tabela SAC x Prime'!B56+1),"")</f>
        <v>52</v>
      </c>
      <c r="C57" s="21">
        <f>IF(B57&lt;='Informações do financiamento'!$C$6,'Tabela SAC x Prime'!H56,"")</f>
        <v>17450</v>
      </c>
      <c r="D57" s="21">
        <f>IF(B57&lt;='Informações do financiamento'!$C$6,C57*($C$2),"")</f>
        <v>145.79746667943436</v>
      </c>
      <c r="E57" s="21">
        <f>IF(B57&lt;='Informações do financiamento'!$C$6,C57+D57,"")</f>
        <v>17595.797466679433</v>
      </c>
      <c r="F57" s="21">
        <f>IF(B57&lt;='Informações do financiamento'!$C$6,'Informações do financiamento'!$C$4/'Informações do financiamento'!$C$6,"")</f>
        <v>50</v>
      </c>
      <c r="G57" s="21">
        <f>IF(B57&lt;='Informações do financiamento'!$C$6,F57+D57,"")</f>
        <v>195.79746667943436</v>
      </c>
      <c r="H57" s="22">
        <f>IF(B57&lt;='Informações do financiamento'!$C$6,E57-G57,"")</f>
        <v>17400</v>
      </c>
      <c r="I57" s="27"/>
      <c r="J57" s="27"/>
      <c r="K57" s="20">
        <f t="shared" si="0"/>
        <v>52</v>
      </c>
      <c r="L57" s="21">
        <f>IF(K57&lt;='Informações do financiamento'!$C$6,Q56,"")</f>
        <v>19606.816767105156</v>
      </c>
      <c r="M57" s="21">
        <f>IF(K57&lt;='Informações do financiamento'!$C$6,L57*($C$2),"")</f>
        <v>163.81800654967273</v>
      </c>
      <c r="N57" s="21">
        <f>IF(K57&lt;='Informações do financiamento'!$C$6,L57+M57,"")</f>
        <v>19770.63477365483</v>
      </c>
      <c r="O57" s="21">
        <f>IF(K57&lt;='Informações do financiamento'!$C$6,'Tabela SAC x Prime'!P57-'Tabela SAC x Prime'!M57,"")</f>
        <v>9.5000114373147824</v>
      </c>
      <c r="P57" s="21">
        <f>IF(K57&lt;='Informações do financiamento'!$C$6,($L$6*$C$2)/(1-(1/(1+$C$2)^'Informações do financiamento'!$C$6)),"")</f>
        <v>173.31801798698751</v>
      </c>
      <c r="Q57" s="22">
        <f>IF(K57&lt;='Informações do financiamento'!$C$6,N57-P57,"")</f>
        <v>19597.316755667842</v>
      </c>
      <c r="R57" s="27"/>
    </row>
    <row r="58" spans="1:18" ht="20.25" customHeight="1">
      <c r="A58" s="27"/>
      <c r="B58" s="20">
        <f>IF(B57&lt;'Informações do financiamento'!$C$6,('Tabela SAC x Prime'!B57+1),"")</f>
        <v>53</v>
      </c>
      <c r="C58" s="21">
        <f>IF(B58&lt;='Informações do financiamento'!$C$6,'Tabela SAC x Prime'!H57,"")</f>
        <v>17400</v>
      </c>
      <c r="D58" s="21">
        <f>IF(B58&lt;='Informações do financiamento'!$C$6,C58*($C$2),"")</f>
        <v>145.37970889525261</v>
      </c>
      <c r="E58" s="21">
        <f>IF(B58&lt;='Informações do financiamento'!$C$6,C58+D58,"")</f>
        <v>17545.379708895252</v>
      </c>
      <c r="F58" s="21">
        <f>IF(B58&lt;='Informações do financiamento'!$C$6,'Informações do financiamento'!$C$4/'Informações do financiamento'!$C$6,"")</f>
        <v>50</v>
      </c>
      <c r="G58" s="21">
        <f>IF(B58&lt;='Informações do financiamento'!$C$6,F58+D58,"")</f>
        <v>195.37970889525261</v>
      </c>
      <c r="H58" s="22">
        <f>IF(B58&lt;='Informações do financiamento'!$C$6,E58-G58,"")</f>
        <v>17350</v>
      </c>
      <c r="I58" s="27"/>
      <c r="J58" s="27"/>
      <c r="K58" s="20">
        <f t="shared" si="0"/>
        <v>53</v>
      </c>
      <c r="L58" s="21">
        <f>IF(K58&lt;='Informações do financiamento'!$C$6,Q57,"")</f>
        <v>19597.316755667842</v>
      </c>
      <c r="M58" s="21">
        <f>IF(K58&lt;='Informações do financiamento'!$C$6,L58*($C$2),"")</f>
        <v>163.73863247511764</v>
      </c>
      <c r="N58" s="21">
        <f>IF(K58&lt;='Informações do financiamento'!$C$6,L58+M58,"")</f>
        <v>19761.055388142959</v>
      </c>
      <c r="O58" s="21">
        <f>IF(K58&lt;='Informações do financiamento'!$C$6,'Tabela SAC x Prime'!P58-'Tabela SAC x Prime'!M58,"")</f>
        <v>9.579385511869873</v>
      </c>
      <c r="P58" s="21">
        <f>IF(K58&lt;='Informações do financiamento'!$C$6,($L$6*$C$2)/(1-(1/(1+$C$2)^'Informações do financiamento'!$C$6)),"")</f>
        <v>173.31801798698751</v>
      </c>
      <c r="Q58" s="22">
        <f>IF(K58&lt;='Informações do financiamento'!$C$6,N58-P58,"")</f>
        <v>19587.73737015597</v>
      </c>
      <c r="R58" s="27"/>
    </row>
    <row r="59" spans="1:18" ht="20.25" customHeight="1">
      <c r="A59" s="27"/>
      <c r="B59" s="20">
        <f>IF(B58&lt;'Informações do financiamento'!$C$6,('Tabela SAC x Prime'!B58+1),"")</f>
        <v>54</v>
      </c>
      <c r="C59" s="21">
        <f>IF(B59&lt;='Informações do financiamento'!$C$6,'Tabela SAC x Prime'!H58,"")</f>
        <v>17350</v>
      </c>
      <c r="D59" s="21">
        <f>IF(B59&lt;='Informações do financiamento'!$C$6,C59*($C$2),"")</f>
        <v>144.96195111107085</v>
      </c>
      <c r="E59" s="21">
        <f>IF(B59&lt;='Informações do financiamento'!$C$6,C59+D59,"")</f>
        <v>17494.961951111072</v>
      </c>
      <c r="F59" s="21">
        <f>IF(B59&lt;='Informações do financiamento'!$C$6,'Informações do financiamento'!$C$4/'Informações do financiamento'!$C$6,"")</f>
        <v>50</v>
      </c>
      <c r="G59" s="21">
        <f>IF(B59&lt;='Informações do financiamento'!$C$6,F59+D59,"")</f>
        <v>194.96195111107085</v>
      </c>
      <c r="H59" s="22">
        <f>IF(B59&lt;='Informações do financiamento'!$C$6,E59-G59,"")</f>
        <v>17300</v>
      </c>
      <c r="I59" s="27"/>
      <c r="J59" s="27"/>
      <c r="K59" s="20">
        <f t="shared" si="0"/>
        <v>54</v>
      </c>
      <c r="L59" s="21">
        <f>IF(K59&lt;='Informações do financiamento'!$C$6,Q58,"")</f>
        <v>19587.73737015597</v>
      </c>
      <c r="M59" s="21">
        <f>IF(K59&lt;='Informações do financiamento'!$C$6,L59*($C$2),"")</f>
        <v>163.6585952178124</v>
      </c>
      <c r="N59" s="21">
        <f>IF(K59&lt;='Informações do financiamento'!$C$6,L59+M59,"")</f>
        <v>19751.395965373784</v>
      </c>
      <c r="O59" s="21">
        <f>IF(K59&lt;='Informações do financiamento'!$C$6,'Tabela SAC x Prime'!P59-'Tabela SAC x Prime'!M59,"")</f>
        <v>9.6594227691751087</v>
      </c>
      <c r="P59" s="21">
        <f>IF(K59&lt;='Informações do financiamento'!$C$6,($L$6*$C$2)/(1-(1/(1+$C$2)^'Informações do financiamento'!$C$6)),"")</f>
        <v>173.31801798698751</v>
      </c>
      <c r="Q59" s="22">
        <f>IF(K59&lt;='Informações do financiamento'!$C$6,N59-P59,"")</f>
        <v>19578.077947386795</v>
      </c>
      <c r="R59" s="27"/>
    </row>
    <row r="60" spans="1:18" ht="20.25" customHeight="1">
      <c r="A60" s="27"/>
      <c r="B60" s="20">
        <f>IF(B59&lt;'Informações do financiamento'!$C$6,('Tabela SAC x Prime'!B59+1),"")</f>
        <v>55</v>
      </c>
      <c r="C60" s="21">
        <f>IF(B60&lt;='Informações do financiamento'!$C$6,'Tabela SAC x Prime'!H59,"")</f>
        <v>17300</v>
      </c>
      <c r="D60" s="21">
        <f>IF(B60&lt;='Informações do financiamento'!$C$6,C60*($C$2),"")</f>
        <v>144.54419332688909</v>
      </c>
      <c r="E60" s="21">
        <f>IF(B60&lt;='Informações do financiamento'!$C$6,C60+D60,"")</f>
        <v>17444.544193326888</v>
      </c>
      <c r="F60" s="21">
        <f>IF(B60&lt;='Informações do financiamento'!$C$6,'Informações do financiamento'!$C$4/'Informações do financiamento'!$C$6,"")</f>
        <v>50</v>
      </c>
      <c r="G60" s="21">
        <f>IF(B60&lt;='Informações do financiamento'!$C$6,F60+D60,"")</f>
        <v>194.54419332688909</v>
      </c>
      <c r="H60" s="22">
        <f>IF(B60&lt;='Informações do financiamento'!$C$6,E60-G60,"")</f>
        <v>17250</v>
      </c>
      <c r="I60" s="27"/>
      <c r="J60" s="27"/>
      <c r="K60" s="20">
        <f t="shared" si="0"/>
        <v>55</v>
      </c>
      <c r="L60" s="21">
        <f>IF(K60&lt;='Informações do financiamento'!$C$6,Q59,"")</f>
        <v>19578.077947386795</v>
      </c>
      <c r="M60" s="21">
        <f>IF(K60&lt;='Informações do financiamento'!$C$6,L60*($C$2),"")</f>
        <v>163.57788923676188</v>
      </c>
      <c r="N60" s="21">
        <f>IF(K60&lt;='Informações do financiamento'!$C$6,L60+M60,"")</f>
        <v>19741.655836623559</v>
      </c>
      <c r="O60" s="21">
        <f>IF(K60&lt;='Informações do financiamento'!$C$6,'Tabela SAC x Prime'!P60-'Tabela SAC x Prime'!M60,"")</f>
        <v>9.7401287502256366</v>
      </c>
      <c r="P60" s="21">
        <f>IF(K60&lt;='Informações do financiamento'!$C$6,($L$6*$C$2)/(1-(1/(1+$C$2)^'Informações do financiamento'!$C$6)),"")</f>
        <v>173.31801798698751</v>
      </c>
      <c r="Q60" s="22">
        <f>IF(K60&lt;='Informações do financiamento'!$C$6,N60-P60,"")</f>
        <v>19568.33781863657</v>
      </c>
      <c r="R60" s="27"/>
    </row>
    <row r="61" spans="1:18" ht="20.25" customHeight="1">
      <c r="A61" s="27"/>
      <c r="B61" s="20">
        <f>IF(B60&lt;'Informações do financiamento'!$C$6,('Tabela SAC x Prime'!B60+1),"")</f>
        <v>56</v>
      </c>
      <c r="C61" s="21">
        <f>IF(B61&lt;='Informações do financiamento'!$C$6,'Tabela SAC x Prime'!H60,"")</f>
        <v>17250</v>
      </c>
      <c r="D61" s="21">
        <f>IF(B61&lt;='Informações do financiamento'!$C$6,C61*($C$2),"")</f>
        <v>144.12643554270733</v>
      </c>
      <c r="E61" s="21">
        <f>IF(B61&lt;='Informações do financiamento'!$C$6,C61+D61,"")</f>
        <v>17394.126435542708</v>
      </c>
      <c r="F61" s="21">
        <f>IF(B61&lt;='Informações do financiamento'!$C$6,'Informações do financiamento'!$C$4/'Informações do financiamento'!$C$6,"")</f>
        <v>50</v>
      </c>
      <c r="G61" s="21">
        <f>IF(B61&lt;='Informações do financiamento'!$C$6,F61+D61,"")</f>
        <v>194.12643554270733</v>
      </c>
      <c r="H61" s="22">
        <f>IF(B61&lt;='Informações do financiamento'!$C$6,E61-G61,"")</f>
        <v>17200</v>
      </c>
      <c r="I61" s="27"/>
      <c r="J61" s="27"/>
      <c r="K61" s="20">
        <f t="shared" si="0"/>
        <v>56</v>
      </c>
      <c r="L61" s="21">
        <f>IF(K61&lt;='Informações do financiamento'!$C$6,Q60,"")</f>
        <v>19568.33781863657</v>
      </c>
      <c r="M61" s="21">
        <f>IF(K61&lt;='Informações do financiamento'!$C$6,L61*($C$2),"")</f>
        <v>163.4965089446751</v>
      </c>
      <c r="N61" s="21">
        <f>IF(K61&lt;='Informações do financiamento'!$C$6,L61+M61,"")</f>
        <v>19731.834327581244</v>
      </c>
      <c r="O61" s="21">
        <f>IF(K61&lt;='Informações do financiamento'!$C$6,'Tabela SAC x Prime'!P61-'Tabela SAC x Prime'!M61,"")</f>
        <v>9.8215090423124138</v>
      </c>
      <c r="P61" s="21">
        <f>IF(K61&lt;='Informações do financiamento'!$C$6,($L$6*$C$2)/(1-(1/(1+$C$2)^'Informações do financiamento'!$C$6)),"")</f>
        <v>173.31801798698751</v>
      </c>
      <c r="Q61" s="22">
        <f>IF(K61&lt;='Informações do financiamento'!$C$6,N61-P61,"")</f>
        <v>19558.516309594255</v>
      </c>
      <c r="R61" s="27"/>
    </row>
    <row r="62" spans="1:18" ht="20.25" customHeight="1">
      <c r="A62" s="27"/>
      <c r="B62" s="20">
        <f>IF(B61&lt;'Informações do financiamento'!$C$6,('Tabela SAC x Prime'!B61+1),"")</f>
        <v>57</v>
      </c>
      <c r="C62" s="21">
        <f>IF(B62&lt;='Informações do financiamento'!$C$6,'Tabela SAC x Prime'!H61,"")</f>
        <v>17200</v>
      </c>
      <c r="D62" s="21">
        <f>IF(B62&lt;='Informações do financiamento'!$C$6,C62*($C$2),"")</f>
        <v>143.70867775852557</v>
      </c>
      <c r="E62" s="21">
        <f>IF(B62&lt;='Informações do financiamento'!$C$6,C62+D62,"")</f>
        <v>17343.708677758525</v>
      </c>
      <c r="F62" s="21">
        <f>IF(B62&lt;='Informações do financiamento'!$C$6,'Informações do financiamento'!$C$4/'Informações do financiamento'!$C$6,"")</f>
        <v>50</v>
      </c>
      <c r="G62" s="21">
        <f>IF(B62&lt;='Informações do financiamento'!$C$6,F62+D62,"")</f>
        <v>193.70867775852557</v>
      </c>
      <c r="H62" s="22">
        <f>IF(B62&lt;='Informações do financiamento'!$C$6,E62-G62,"")</f>
        <v>17150</v>
      </c>
      <c r="I62" s="27"/>
      <c r="J62" s="27"/>
      <c r="K62" s="20">
        <f t="shared" si="0"/>
        <v>57</v>
      </c>
      <c r="L62" s="21">
        <f>IF(K62&lt;='Informações do financiamento'!$C$6,Q61,"")</f>
        <v>19558.516309594255</v>
      </c>
      <c r="M62" s="21">
        <f>IF(K62&lt;='Informações do financiamento'!$C$6,L62*($C$2),"")</f>
        <v>163.41444870757834</v>
      </c>
      <c r="N62" s="21">
        <f>IF(K62&lt;='Informações do financiamento'!$C$6,L62+M62,"")</f>
        <v>19721.930758301834</v>
      </c>
      <c r="O62" s="21">
        <f>IF(K62&lt;='Informações do financiamento'!$C$6,'Tabela SAC x Prime'!P62-'Tabela SAC x Prime'!M62,"")</f>
        <v>9.9035692794091688</v>
      </c>
      <c r="P62" s="21">
        <f>IF(K62&lt;='Informações do financiamento'!$C$6,($L$6*$C$2)/(1-(1/(1+$C$2)^'Informações do financiamento'!$C$6)),"")</f>
        <v>173.31801798698751</v>
      </c>
      <c r="Q62" s="22">
        <f>IF(K62&lt;='Informações do financiamento'!$C$6,N62-P62,"")</f>
        <v>19548.612740314846</v>
      </c>
      <c r="R62" s="27"/>
    </row>
    <row r="63" spans="1:18" ht="20.25" customHeight="1">
      <c r="A63" s="27"/>
      <c r="B63" s="20">
        <f>IF(B62&lt;'Informações do financiamento'!$C$6,('Tabela SAC x Prime'!B62+1),"")</f>
        <v>58</v>
      </c>
      <c r="C63" s="21">
        <f>IF(B63&lt;='Informações do financiamento'!$C$6,'Tabela SAC x Prime'!H62,"")</f>
        <v>17150</v>
      </c>
      <c r="D63" s="21">
        <f>IF(B63&lt;='Informações do financiamento'!$C$6,C63*($C$2),"")</f>
        <v>143.29091997434381</v>
      </c>
      <c r="E63" s="21">
        <f>IF(B63&lt;='Informações do financiamento'!$C$6,C63+D63,"")</f>
        <v>17293.290919974344</v>
      </c>
      <c r="F63" s="21">
        <f>IF(B63&lt;='Informações do financiamento'!$C$6,'Informações do financiamento'!$C$4/'Informações do financiamento'!$C$6,"")</f>
        <v>50</v>
      </c>
      <c r="G63" s="21">
        <f>IF(B63&lt;='Informações do financiamento'!$C$6,F63+D63,"")</f>
        <v>193.29091997434381</v>
      </c>
      <c r="H63" s="22">
        <f>IF(B63&lt;='Informações do financiamento'!$C$6,E63-G63,"")</f>
        <v>17100</v>
      </c>
      <c r="I63" s="27"/>
      <c r="J63" s="27"/>
      <c r="K63" s="20">
        <f t="shared" si="0"/>
        <v>58</v>
      </c>
      <c r="L63" s="21">
        <f>IF(K63&lt;='Informações do financiamento'!$C$6,Q62,"")</f>
        <v>19548.612740314846</v>
      </c>
      <c r="M63" s="21">
        <f>IF(K63&lt;='Informações do financiamento'!$C$6,L63*($C$2),"")</f>
        <v>163.33170284442519</v>
      </c>
      <c r="N63" s="21">
        <f>IF(K63&lt;='Informações do financiamento'!$C$6,L63+M63,"")</f>
        <v>19711.944443159271</v>
      </c>
      <c r="O63" s="21">
        <f>IF(K63&lt;='Informações do financiamento'!$C$6,'Tabela SAC x Prime'!P63-'Tabela SAC x Prime'!M63,"")</f>
        <v>9.9863151425623187</v>
      </c>
      <c r="P63" s="21">
        <f>IF(K63&lt;='Informações do financiamento'!$C$6,($L$6*$C$2)/(1-(1/(1+$C$2)^'Informações do financiamento'!$C$6)),"")</f>
        <v>173.31801798698751</v>
      </c>
      <c r="Q63" s="22">
        <f>IF(K63&lt;='Informações do financiamento'!$C$6,N63-P63,"")</f>
        <v>19538.626425172282</v>
      </c>
      <c r="R63" s="27"/>
    </row>
    <row r="64" spans="1:18" ht="20.25" customHeight="1">
      <c r="A64" s="27"/>
      <c r="B64" s="20">
        <f>IF(B63&lt;'Informações do financiamento'!$C$6,('Tabela SAC x Prime'!B63+1),"")</f>
        <v>59</v>
      </c>
      <c r="C64" s="21">
        <f>IF(B64&lt;='Informações do financiamento'!$C$6,'Tabela SAC x Prime'!H63,"")</f>
        <v>17100</v>
      </c>
      <c r="D64" s="21">
        <f>IF(B64&lt;='Informações do financiamento'!$C$6,C64*($C$2),"")</f>
        <v>142.87316219016205</v>
      </c>
      <c r="E64" s="21">
        <f>IF(B64&lt;='Informações do financiamento'!$C$6,C64+D64,"")</f>
        <v>17242.873162190161</v>
      </c>
      <c r="F64" s="21">
        <f>IF(B64&lt;='Informações do financiamento'!$C$6,'Informações do financiamento'!$C$4/'Informações do financiamento'!$C$6,"")</f>
        <v>50</v>
      </c>
      <c r="G64" s="21">
        <f>IF(B64&lt;='Informações do financiamento'!$C$6,F64+D64,"")</f>
        <v>192.87316219016205</v>
      </c>
      <c r="H64" s="22">
        <f>IF(B64&lt;='Informações do financiamento'!$C$6,E64-G64,"")</f>
        <v>17050</v>
      </c>
      <c r="I64" s="27"/>
      <c r="J64" s="27"/>
      <c r="K64" s="20">
        <f t="shared" si="0"/>
        <v>59</v>
      </c>
      <c r="L64" s="21">
        <f>IF(K64&lt;='Informações do financiamento'!$C$6,Q63,"")</f>
        <v>19538.626425172282</v>
      </c>
      <c r="M64" s="21">
        <f>IF(K64&lt;='Informações do financiamento'!$C$6,L64*($C$2),"")</f>
        <v>163.24826562670324</v>
      </c>
      <c r="N64" s="21">
        <f>IF(K64&lt;='Informações do financiamento'!$C$6,L64+M64,"")</f>
        <v>19701.874690798984</v>
      </c>
      <c r="O64" s="21">
        <f>IF(K64&lt;='Informações do financiamento'!$C$6,'Tabela SAC x Prime'!P64-'Tabela SAC x Prime'!M64,"")</f>
        <v>10.069752360284269</v>
      </c>
      <c r="P64" s="21">
        <f>IF(K64&lt;='Informações do financiamento'!$C$6,($L$6*$C$2)/(1-(1/(1+$C$2)^'Informações do financiamento'!$C$6)),"")</f>
        <v>173.31801798698751</v>
      </c>
      <c r="Q64" s="22">
        <f>IF(K64&lt;='Informações do financiamento'!$C$6,N64-P64,"")</f>
        <v>19528.556672811996</v>
      </c>
      <c r="R64" s="27"/>
    </row>
    <row r="65" spans="1:18" ht="20.25" customHeight="1">
      <c r="A65" s="27"/>
      <c r="B65" s="20">
        <f>IF(B64&lt;'Informações do financiamento'!$C$6,('Tabela SAC x Prime'!B64+1),"")</f>
        <v>60</v>
      </c>
      <c r="C65" s="21">
        <f>IF(B65&lt;='Informações do financiamento'!$C$6,'Tabela SAC x Prime'!H64,"")</f>
        <v>17050</v>
      </c>
      <c r="D65" s="21">
        <f>IF(B65&lt;='Informações do financiamento'!$C$6,C65*($C$2),"")</f>
        <v>142.45540440598029</v>
      </c>
      <c r="E65" s="21">
        <f>IF(B65&lt;='Informações do financiamento'!$C$6,C65+D65,"")</f>
        <v>17192.455404405981</v>
      </c>
      <c r="F65" s="21">
        <f>IF(B65&lt;='Informações do financiamento'!$C$6,'Informações do financiamento'!$C$4/'Informações do financiamento'!$C$6,"")</f>
        <v>50</v>
      </c>
      <c r="G65" s="21">
        <f>IF(B65&lt;='Informações do financiamento'!$C$6,F65+D65,"")</f>
        <v>192.45540440598029</v>
      </c>
      <c r="H65" s="22">
        <f>IF(B65&lt;='Informações do financiamento'!$C$6,E65-G65,"")</f>
        <v>17000</v>
      </c>
      <c r="I65" s="27"/>
      <c r="J65" s="27"/>
      <c r="K65" s="20">
        <f t="shared" si="0"/>
        <v>60</v>
      </c>
      <c r="L65" s="21">
        <f>IF(K65&lt;='Informações do financiamento'!$C$6,Q64,"")</f>
        <v>19528.556672811996</v>
      </c>
      <c r="M65" s="21">
        <f>IF(K65&lt;='Informações do financiamento'!$C$6,L65*($C$2),"")</f>
        <v>163.16413127803739</v>
      </c>
      <c r="N65" s="21">
        <f>IF(K65&lt;='Informações do financiamento'!$C$6,L65+M65,"")</f>
        <v>19691.720804090033</v>
      </c>
      <c r="O65" s="21">
        <f>IF(K65&lt;='Informações do financiamento'!$C$6,'Tabela SAC x Prime'!P65-'Tabela SAC x Prime'!M65,"")</f>
        <v>10.153886708950125</v>
      </c>
      <c r="P65" s="21">
        <f>IF(K65&lt;='Informações do financiamento'!$C$6,($L$6*$C$2)/(1-(1/(1+$C$2)^'Informações do financiamento'!$C$6)),"")</f>
        <v>173.31801798698751</v>
      </c>
      <c r="Q65" s="22">
        <f>IF(K65&lt;='Informações do financiamento'!$C$6,N65-P65,"")</f>
        <v>19518.402786103044</v>
      </c>
      <c r="R65" s="27"/>
    </row>
    <row r="66" spans="1:18" ht="20.25" customHeight="1">
      <c r="A66" s="27"/>
      <c r="B66" s="20">
        <f>IF(B65&lt;'Informações do financiamento'!$C$6,('Tabela SAC x Prime'!B65+1),"")</f>
        <v>61</v>
      </c>
      <c r="C66" s="21">
        <f>IF(B66&lt;='Informações do financiamento'!$C$6,'Tabela SAC x Prime'!H65,"")</f>
        <v>17000</v>
      </c>
      <c r="D66" s="21">
        <f>IF(B66&lt;='Informações do financiamento'!$C$6,C66*($C$2),"")</f>
        <v>142.03764662179853</v>
      </c>
      <c r="E66" s="21">
        <f>IF(B66&lt;='Informações do financiamento'!$C$6,C66+D66,"")</f>
        <v>17142.037646621797</v>
      </c>
      <c r="F66" s="21">
        <f>IF(B66&lt;='Informações do financiamento'!$C$6,'Informações do financiamento'!$C$4/'Informações do financiamento'!$C$6,"")</f>
        <v>50</v>
      </c>
      <c r="G66" s="21">
        <f>IF(B66&lt;='Informações do financiamento'!$C$6,F66+D66,"")</f>
        <v>192.03764662179853</v>
      </c>
      <c r="H66" s="22">
        <f>IF(B66&lt;='Informações do financiamento'!$C$6,E66-G66,"")</f>
        <v>16950</v>
      </c>
      <c r="I66" s="27"/>
      <c r="J66" s="27"/>
      <c r="K66" s="20">
        <f t="shared" si="0"/>
        <v>61</v>
      </c>
      <c r="L66" s="21">
        <f>IF(K66&lt;='Informações do financiamento'!$C$6,Q65,"")</f>
        <v>19518.402786103044</v>
      </c>
      <c r="M66" s="21">
        <f>IF(K66&lt;='Informações do financiamento'!$C$6,L66*($C$2),"")</f>
        <v>163.0792939737901</v>
      </c>
      <c r="N66" s="21">
        <f>IF(K66&lt;='Informações do financiamento'!$C$6,L66+M66,"")</f>
        <v>19681.482080076836</v>
      </c>
      <c r="O66" s="21">
        <f>IF(K66&lt;='Informações do financiamento'!$C$6,'Tabela SAC x Prime'!P66-'Tabela SAC x Prime'!M66,"")</f>
        <v>10.238724013197412</v>
      </c>
      <c r="P66" s="21">
        <f>IF(K66&lt;='Informações do financiamento'!$C$6,($L$6*$C$2)/(1-(1/(1+$C$2)^'Informações do financiamento'!$C$6)),"")</f>
        <v>173.31801798698751</v>
      </c>
      <c r="Q66" s="22">
        <f>IF(K66&lt;='Informações do financiamento'!$C$6,N66-P66,"")</f>
        <v>19508.164062089847</v>
      </c>
      <c r="R66" s="27"/>
    </row>
    <row r="67" spans="1:18" ht="20.25" customHeight="1">
      <c r="A67" s="27"/>
      <c r="B67" s="20">
        <f>IF(B66&lt;'Informações do financiamento'!$C$6,('Tabela SAC x Prime'!B66+1),"")</f>
        <v>62</v>
      </c>
      <c r="C67" s="21">
        <f>IF(B67&lt;='Informações do financiamento'!$C$6,'Tabela SAC x Prime'!H66,"")</f>
        <v>16950</v>
      </c>
      <c r="D67" s="21">
        <f>IF(B67&lt;='Informações do financiamento'!$C$6,C67*($C$2),"")</f>
        <v>141.61988883761677</v>
      </c>
      <c r="E67" s="21">
        <f>IF(B67&lt;='Informações do financiamento'!$C$6,C67+D67,"")</f>
        <v>17091.619888837617</v>
      </c>
      <c r="F67" s="21">
        <f>IF(B67&lt;='Informações do financiamento'!$C$6,'Informações do financiamento'!$C$4/'Informações do financiamento'!$C$6,"")</f>
        <v>50</v>
      </c>
      <c r="G67" s="21">
        <f>IF(B67&lt;='Informações do financiamento'!$C$6,F67+D67,"")</f>
        <v>191.61988883761677</v>
      </c>
      <c r="H67" s="22">
        <f>IF(B67&lt;='Informações do financiamento'!$C$6,E67-G67,"")</f>
        <v>16900</v>
      </c>
      <c r="I67" s="27"/>
      <c r="J67" s="27"/>
      <c r="K67" s="20">
        <f t="shared" si="0"/>
        <v>62</v>
      </c>
      <c r="L67" s="21">
        <f>IF(K67&lt;='Informações do financiamento'!$C$6,Q66,"")</f>
        <v>19508.164062089847</v>
      </c>
      <c r="M67" s="21">
        <f>IF(K67&lt;='Informações do financiamento'!$C$6,L67*($C$2),"")</f>
        <v>162.99374784065807</v>
      </c>
      <c r="N67" s="21">
        <f>IF(K67&lt;='Informações do financiamento'!$C$6,L67+M67,"")</f>
        <v>19671.157809930504</v>
      </c>
      <c r="O67" s="21">
        <f>IF(K67&lt;='Informações do financiamento'!$C$6,'Tabela SAC x Prime'!P67-'Tabela SAC x Prime'!M67,"")</f>
        <v>10.32427014632944</v>
      </c>
      <c r="P67" s="21">
        <f>IF(K67&lt;='Informações do financiamento'!$C$6,($L$6*$C$2)/(1-(1/(1+$C$2)^'Informações do financiamento'!$C$6)),"")</f>
        <v>173.31801798698751</v>
      </c>
      <c r="Q67" s="22">
        <f>IF(K67&lt;='Informações do financiamento'!$C$6,N67-P67,"")</f>
        <v>19497.839791943516</v>
      </c>
      <c r="R67" s="27"/>
    </row>
    <row r="68" spans="1:18" ht="20.25" customHeight="1">
      <c r="A68" s="27"/>
      <c r="B68" s="20">
        <f>IF(B67&lt;'Informações do financiamento'!$C$6,('Tabela SAC x Prime'!B67+1),"")</f>
        <v>63</v>
      </c>
      <c r="C68" s="21">
        <f>IF(B68&lt;='Informações do financiamento'!$C$6,'Tabela SAC x Prime'!H67,"")</f>
        <v>16900</v>
      </c>
      <c r="D68" s="21">
        <f>IF(B68&lt;='Informações do financiamento'!$C$6,C68*($C$2),"")</f>
        <v>141.20213105343501</v>
      </c>
      <c r="E68" s="21">
        <f>IF(B68&lt;='Informações do financiamento'!$C$6,C68+D68,"")</f>
        <v>17041.202131053436</v>
      </c>
      <c r="F68" s="21">
        <f>IF(B68&lt;='Informações do financiamento'!$C$6,'Informações do financiamento'!$C$4/'Informações do financiamento'!$C$6,"")</f>
        <v>50</v>
      </c>
      <c r="G68" s="21">
        <f>IF(B68&lt;='Informações do financiamento'!$C$6,F68+D68,"")</f>
        <v>191.20213105343501</v>
      </c>
      <c r="H68" s="22">
        <f>IF(B68&lt;='Informações do financiamento'!$C$6,E68-G68,"")</f>
        <v>16850</v>
      </c>
      <c r="I68" s="27"/>
      <c r="J68" s="27"/>
      <c r="K68" s="20">
        <f t="shared" si="0"/>
        <v>63</v>
      </c>
      <c r="L68" s="21">
        <f>IF(K68&lt;='Informações do financiamento'!$C$6,Q67,"")</f>
        <v>19497.839791943516</v>
      </c>
      <c r="M68" s="21">
        <f>IF(K68&lt;='Informações do financiamento'!$C$6,L68*($C$2),"")</f>
        <v>162.90748695626556</v>
      </c>
      <c r="N68" s="21">
        <f>IF(K68&lt;='Informações do financiamento'!$C$6,L68+M68,"")</f>
        <v>19660.74727889978</v>
      </c>
      <c r="O68" s="21">
        <f>IF(K68&lt;='Informações do financiamento'!$C$6,'Tabela SAC x Prime'!P68-'Tabela SAC x Prime'!M68,"")</f>
        <v>10.410531030721955</v>
      </c>
      <c r="P68" s="21">
        <f>IF(K68&lt;='Informações do financiamento'!$C$6,($L$6*$C$2)/(1-(1/(1+$C$2)^'Informações do financiamento'!$C$6)),"")</f>
        <v>173.31801798698751</v>
      </c>
      <c r="Q68" s="22">
        <f>IF(K68&lt;='Informações do financiamento'!$C$6,N68-P68,"")</f>
        <v>19487.429260912792</v>
      </c>
      <c r="R68" s="27"/>
    </row>
    <row r="69" spans="1:18" ht="20.25" customHeight="1">
      <c r="A69" s="27"/>
      <c r="B69" s="20">
        <f>IF(B68&lt;'Informações do financiamento'!$C$6,('Tabela SAC x Prime'!B68+1),"")</f>
        <v>64</v>
      </c>
      <c r="C69" s="21">
        <f>IF(B69&lt;='Informações do financiamento'!$C$6,'Tabela SAC x Prime'!H68,"")</f>
        <v>16850</v>
      </c>
      <c r="D69" s="21">
        <f>IF(B69&lt;='Informações do financiamento'!$C$6,C69*($C$2),"")</f>
        <v>140.78437326925325</v>
      </c>
      <c r="E69" s="21">
        <f>IF(B69&lt;='Informações do financiamento'!$C$6,C69+D69,"")</f>
        <v>16990.784373269253</v>
      </c>
      <c r="F69" s="21">
        <f>IF(B69&lt;='Informações do financiamento'!$C$6,'Informações do financiamento'!$C$4/'Informações do financiamento'!$C$6,"")</f>
        <v>50</v>
      </c>
      <c r="G69" s="21">
        <f>IF(B69&lt;='Informações do financiamento'!$C$6,F69+D69,"")</f>
        <v>190.78437326925325</v>
      </c>
      <c r="H69" s="22">
        <f>IF(B69&lt;='Informações do financiamento'!$C$6,E69-G69,"")</f>
        <v>16800</v>
      </c>
      <c r="I69" s="27"/>
      <c r="J69" s="27"/>
      <c r="K69" s="20">
        <f t="shared" si="0"/>
        <v>64</v>
      </c>
      <c r="L69" s="21">
        <f>IF(K69&lt;='Informações do financiamento'!$C$6,Q68,"")</f>
        <v>19487.429260912792</v>
      </c>
      <c r="M69" s="21">
        <f>IF(K69&lt;='Informações do financiamento'!$C$6,L69*($C$2),"")</f>
        <v>162.82050534875455</v>
      </c>
      <c r="N69" s="21">
        <f>IF(K69&lt;='Informações do financiamento'!$C$6,L69+M69,"")</f>
        <v>19650.249766261546</v>
      </c>
      <c r="O69" s="21">
        <f>IF(K69&lt;='Informações do financiamento'!$C$6,'Tabela SAC x Prime'!P69-'Tabela SAC x Prime'!M69,"")</f>
        <v>10.497512638232962</v>
      </c>
      <c r="P69" s="21">
        <f>IF(K69&lt;='Informações do financiamento'!$C$6,($L$6*$C$2)/(1-(1/(1+$C$2)^'Informações do financiamento'!$C$6)),"")</f>
        <v>173.31801798698751</v>
      </c>
      <c r="Q69" s="22">
        <f>IF(K69&lt;='Informações do financiamento'!$C$6,N69-P69,"")</f>
        <v>19476.931748274557</v>
      </c>
      <c r="R69" s="27"/>
    </row>
    <row r="70" spans="1:18" ht="20.25" customHeight="1">
      <c r="A70" s="27"/>
      <c r="B70" s="20">
        <f>IF(B69&lt;'Informações do financiamento'!$C$6,('Tabela SAC x Prime'!B69+1),"")</f>
        <v>65</v>
      </c>
      <c r="C70" s="21">
        <f>IF(B70&lt;='Informações do financiamento'!$C$6,'Tabela SAC x Prime'!H69,"")</f>
        <v>16800</v>
      </c>
      <c r="D70" s="21">
        <f>IF(B70&lt;='Informações do financiamento'!$C$6,C70*($C$2),"")</f>
        <v>140.36661548507146</v>
      </c>
      <c r="E70" s="21">
        <f>IF(B70&lt;='Informações do financiamento'!$C$6,C70+D70,"")</f>
        <v>16940.366615485073</v>
      </c>
      <c r="F70" s="21">
        <f>IF(B70&lt;='Informações do financiamento'!$C$6,'Informações do financiamento'!$C$4/'Informações do financiamento'!$C$6,"")</f>
        <v>50</v>
      </c>
      <c r="G70" s="21">
        <f>IF(B70&lt;='Informações do financiamento'!$C$6,F70+D70,"")</f>
        <v>190.36661548507146</v>
      </c>
      <c r="H70" s="22">
        <f>IF(B70&lt;='Informações do financiamento'!$C$6,E70-G70,"")</f>
        <v>16750</v>
      </c>
      <c r="I70" s="27"/>
      <c r="J70" s="27"/>
      <c r="K70" s="20">
        <f t="shared" si="0"/>
        <v>65</v>
      </c>
      <c r="L70" s="21">
        <f>IF(K70&lt;='Informações do financiamento'!$C$6,Q69,"")</f>
        <v>19476.931748274557</v>
      </c>
      <c r="M70" s="21">
        <f>IF(K70&lt;='Informações do financiamento'!$C$6,L70*($C$2),"")</f>
        <v>162.73279699637118</v>
      </c>
      <c r="N70" s="21">
        <f>IF(K70&lt;='Informações do financiamento'!$C$6,L70+M70,"")</f>
        <v>19639.664545270927</v>
      </c>
      <c r="O70" s="21">
        <f>IF(K70&lt;='Informações do financiamento'!$C$6,'Tabela SAC x Prime'!P70-'Tabela SAC x Prime'!M70,"")</f>
        <v>10.585220990616335</v>
      </c>
      <c r="P70" s="21">
        <f>IF(K70&lt;='Informações do financiamento'!$C$6,($L$6*$C$2)/(1-(1/(1+$C$2)^'Informações do financiamento'!$C$6)),"")</f>
        <v>173.31801798698751</v>
      </c>
      <c r="Q70" s="22">
        <f>IF(K70&lt;='Informações do financiamento'!$C$6,N70-P70,"")</f>
        <v>19466.346527283938</v>
      </c>
      <c r="R70" s="27"/>
    </row>
    <row r="71" spans="1:18" ht="20.25" customHeight="1">
      <c r="A71" s="27"/>
      <c r="B71" s="20">
        <f>IF(B70&lt;'Informações do financiamento'!$C$6,('Tabela SAC x Prime'!B70+1),"")</f>
        <v>66</v>
      </c>
      <c r="C71" s="21">
        <f>IF(B71&lt;='Informações do financiamento'!$C$6,'Tabela SAC x Prime'!H70,"")</f>
        <v>16750</v>
      </c>
      <c r="D71" s="21">
        <f>IF(B71&lt;='Informações do financiamento'!$C$6,C71*($C$2),"")</f>
        <v>139.9488577008897</v>
      </c>
      <c r="E71" s="21">
        <f>IF(B71&lt;='Informações do financiamento'!$C$6,C71+D71,"")</f>
        <v>16889.948857700889</v>
      </c>
      <c r="F71" s="21">
        <f>IF(B71&lt;='Informações do financiamento'!$C$6,'Informações do financiamento'!$C$4/'Informações do financiamento'!$C$6,"")</f>
        <v>50</v>
      </c>
      <c r="G71" s="21">
        <f>IF(B71&lt;='Informações do financiamento'!$C$6,F71+D71,"")</f>
        <v>189.9488577008897</v>
      </c>
      <c r="H71" s="22">
        <f>IF(B71&lt;='Informações do financiamento'!$C$6,E71-G71,"")</f>
        <v>16700</v>
      </c>
      <c r="I71" s="27"/>
      <c r="J71" s="27"/>
      <c r="K71" s="20">
        <f t="shared" si="0"/>
        <v>66</v>
      </c>
      <c r="L71" s="21">
        <f>IF(K71&lt;='Informações do financiamento'!$C$6,Q70,"")</f>
        <v>19466.346527283938</v>
      </c>
      <c r="M71" s="21">
        <f>IF(K71&lt;='Informações do financiamento'!$C$6,L71*($C$2),"")</f>
        <v>162.64435582704888</v>
      </c>
      <c r="N71" s="21">
        <f>IF(K71&lt;='Informações do financiamento'!$C$6,L71+M71,"")</f>
        <v>19628.990883110986</v>
      </c>
      <c r="O71" s="21">
        <f>IF(K71&lt;='Informações do financiamento'!$C$6,'Tabela SAC x Prime'!P71-'Tabela SAC x Prime'!M71,"")</f>
        <v>10.67366215993863</v>
      </c>
      <c r="P71" s="21">
        <f>IF(K71&lt;='Informações do financiamento'!$C$6,($L$6*$C$2)/(1-(1/(1+$C$2)^'Informações do financiamento'!$C$6)),"")</f>
        <v>173.31801798698751</v>
      </c>
      <c r="Q71" s="22">
        <f>IF(K71&lt;='Informações do financiamento'!$C$6,N71-P71,"")</f>
        <v>19455.672865123997</v>
      </c>
      <c r="R71" s="27"/>
    </row>
    <row r="72" spans="1:18" ht="20.25" customHeight="1">
      <c r="A72" s="27"/>
      <c r="B72" s="20">
        <f>IF(B71&lt;'Informações do financiamento'!$C$6,('Tabela SAC x Prime'!B71+1),"")</f>
        <v>67</v>
      </c>
      <c r="C72" s="21">
        <f>IF(B72&lt;='Informações do financiamento'!$C$6,'Tabela SAC x Prime'!H71,"")</f>
        <v>16700</v>
      </c>
      <c r="D72" s="21">
        <f>IF(B72&lt;='Informações do financiamento'!$C$6,C72*($C$2),"")</f>
        <v>139.53109991670794</v>
      </c>
      <c r="E72" s="21">
        <f>IF(B72&lt;='Informações do financiamento'!$C$6,C72+D72,"")</f>
        <v>16839.531099916709</v>
      </c>
      <c r="F72" s="21">
        <f>IF(B72&lt;='Informações do financiamento'!$C$6,'Informações do financiamento'!$C$4/'Informações do financiamento'!$C$6,"")</f>
        <v>50</v>
      </c>
      <c r="G72" s="21">
        <f>IF(B72&lt;='Informações do financiamento'!$C$6,F72+D72,"")</f>
        <v>189.53109991670794</v>
      </c>
      <c r="H72" s="22">
        <f>IF(B72&lt;='Informações do financiamento'!$C$6,E72-G72,"")</f>
        <v>16650</v>
      </c>
      <c r="I72" s="27"/>
      <c r="J72" s="27"/>
      <c r="K72" s="20">
        <f t="shared" si="0"/>
        <v>67</v>
      </c>
      <c r="L72" s="21">
        <f>IF(K72&lt;='Informações do financiamento'!$C$6,Q71,"")</f>
        <v>19455.672865123997</v>
      </c>
      <c r="M72" s="21">
        <f>IF(K72&lt;='Informações do financiamento'!$C$6,L72*($C$2),"")</f>
        <v>162.55517571798805</v>
      </c>
      <c r="N72" s="21">
        <f>IF(K72&lt;='Informações do financiamento'!$C$6,L72+M72,"")</f>
        <v>19618.228040841987</v>
      </c>
      <c r="O72" s="21">
        <f>IF(K72&lt;='Informações do financiamento'!$C$6,'Tabela SAC x Prime'!P72-'Tabela SAC x Prime'!M72,"")</f>
        <v>10.762842268999464</v>
      </c>
      <c r="P72" s="21">
        <f>IF(K72&lt;='Informações do financiamento'!$C$6,($L$6*$C$2)/(1-(1/(1+$C$2)^'Informações do financiamento'!$C$6)),"")</f>
        <v>173.31801798698751</v>
      </c>
      <c r="Q72" s="22">
        <f>IF(K72&lt;='Informações do financiamento'!$C$6,N72-P72,"")</f>
        <v>19444.910022854998</v>
      </c>
      <c r="R72" s="27"/>
    </row>
    <row r="73" spans="1:18" ht="20.25" customHeight="1">
      <c r="A73" s="27"/>
      <c r="B73" s="20">
        <f>IF(B72&lt;'Informações do financiamento'!$C$6,('Tabela SAC x Prime'!B72+1),"")</f>
        <v>68</v>
      </c>
      <c r="C73" s="21">
        <f>IF(B73&lt;='Informações do financiamento'!$C$6,'Tabela SAC x Prime'!H72,"")</f>
        <v>16650</v>
      </c>
      <c r="D73" s="21">
        <f>IF(B73&lt;='Informações do financiamento'!$C$6,C73*($C$2),"")</f>
        <v>139.11334213252618</v>
      </c>
      <c r="E73" s="21">
        <f>IF(B73&lt;='Informações do financiamento'!$C$6,C73+D73,"")</f>
        <v>16789.113342132525</v>
      </c>
      <c r="F73" s="21">
        <f>IF(B73&lt;='Informações do financiamento'!$C$6,'Informações do financiamento'!$C$4/'Informações do financiamento'!$C$6,"")</f>
        <v>50</v>
      </c>
      <c r="G73" s="21">
        <f>IF(B73&lt;='Informações do financiamento'!$C$6,F73+D73,"")</f>
        <v>189.11334213252618</v>
      </c>
      <c r="H73" s="22">
        <f>IF(B73&lt;='Informações do financiamento'!$C$6,E73-G73,"")</f>
        <v>16600</v>
      </c>
      <c r="I73" s="27"/>
      <c r="J73" s="27"/>
      <c r="K73" s="20">
        <f t="shared" si="0"/>
        <v>68</v>
      </c>
      <c r="L73" s="21">
        <f>IF(K73&lt;='Informações do financiamento'!$C$6,Q72,"")</f>
        <v>19444.910022854998</v>
      </c>
      <c r="M73" s="21">
        <f>IF(K73&lt;='Informações do financiamento'!$C$6,L73*($C$2),"")</f>
        <v>162.46525049523214</v>
      </c>
      <c r="N73" s="21">
        <f>IF(K73&lt;='Informações do financiamento'!$C$6,L73+M73,"")</f>
        <v>19607.37527335023</v>
      </c>
      <c r="O73" s="21">
        <f>IF(K73&lt;='Informações do financiamento'!$C$6,'Tabela SAC x Prime'!P73-'Tabela SAC x Prime'!M73,"")</f>
        <v>10.852767491755372</v>
      </c>
      <c r="P73" s="21">
        <f>IF(K73&lt;='Informações do financiamento'!$C$6,($L$6*$C$2)/(1-(1/(1+$C$2)^'Informações do financiamento'!$C$6)),"")</f>
        <v>173.31801798698751</v>
      </c>
      <c r="Q73" s="22">
        <f>IF(K73&lt;='Informações do financiamento'!$C$6,N73-P73,"")</f>
        <v>19434.057255363241</v>
      </c>
      <c r="R73" s="27"/>
    </row>
    <row r="74" spans="1:18" ht="20.25" customHeight="1">
      <c r="A74" s="27"/>
      <c r="B74" s="20">
        <f>IF(B73&lt;'Informações do financiamento'!$C$6,('Tabela SAC x Prime'!B73+1),"")</f>
        <v>69</v>
      </c>
      <c r="C74" s="21">
        <f>IF(B74&lt;='Informações do financiamento'!$C$6,'Tabela SAC x Prime'!H73,"")</f>
        <v>16600</v>
      </c>
      <c r="D74" s="21">
        <f>IF(B74&lt;='Informações do financiamento'!$C$6,C74*($C$2),"")</f>
        <v>138.69558434834443</v>
      </c>
      <c r="E74" s="21">
        <f>IF(B74&lt;='Informações do financiamento'!$C$6,C74+D74,"")</f>
        <v>16738.695584348345</v>
      </c>
      <c r="F74" s="21">
        <f>IF(B74&lt;='Informações do financiamento'!$C$6,'Informações do financiamento'!$C$4/'Informações do financiamento'!$C$6,"")</f>
        <v>50</v>
      </c>
      <c r="G74" s="21">
        <f>IF(B74&lt;='Informações do financiamento'!$C$6,F74+D74,"")</f>
        <v>188.69558434834443</v>
      </c>
      <c r="H74" s="22">
        <f>IF(B74&lt;='Informações do financiamento'!$C$6,E74-G74,"")</f>
        <v>16550</v>
      </c>
      <c r="I74" s="27"/>
      <c r="J74" s="27"/>
      <c r="K74" s="20">
        <f t="shared" si="0"/>
        <v>69</v>
      </c>
      <c r="L74" s="21">
        <f>IF(K74&lt;='Informações do financiamento'!$C$6,Q73,"")</f>
        <v>19434.057255363241</v>
      </c>
      <c r="M74" s="21">
        <f>IF(K74&lt;='Informações do financiamento'!$C$6,L74*($C$2),"")</f>
        <v>162.37457393324021</v>
      </c>
      <c r="N74" s="21">
        <f>IF(K74&lt;='Informações do financiamento'!$C$6,L74+M74,"")</f>
        <v>19596.431829296482</v>
      </c>
      <c r="O74" s="21">
        <f>IF(K74&lt;='Informações do financiamento'!$C$6,'Tabela SAC x Prime'!P74-'Tabela SAC x Prime'!M74,"")</f>
        <v>10.943444053747299</v>
      </c>
      <c r="P74" s="21">
        <f>IF(K74&lt;='Informações do financiamento'!$C$6,($L$6*$C$2)/(1-(1/(1+$C$2)^'Informações do financiamento'!$C$6)),"")</f>
        <v>173.31801798698751</v>
      </c>
      <c r="Q74" s="22">
        <f>IF(K74&lt;='Informações do financiamento'!$C$6,N74-P74,"")</f>
        <v>19423.113811309493</v>
      </c>
      <c r="R74" s="27"/>
    </row>
    <row r="75" spans="1:18" ht="20.25" customHeight="1">
      <c r="A75" s="27"/>
      <c r="B75" s="20">
        <f>IF(B74&lt;'Informações do financiamento'!$C$6,('Tabela SAC x Prime'!B74+1),"")</f>
        <v>70</v>
      </c>
      <c r="C75" s="21">
        <f>IF(B75&lt;='Informações do financiamento'!$C$6,'Tabela SAC x Prime'!H74,"")</f>
        <v>16550</v>
      </c>
      <c r="D75" s="21">
        <f>IF(B75&lt;='Informações do financiamento'!$C$6,C75*($C$2),"")</f>
        <v>138.27782656416267</v>
      </c>
      <c r="E75" s="21">
        <f>IF(B75&lt;='Informações do financiamento'!$C$6,C75+D75,"")</f>
        <v>16688.277826564161</v>
      </c>
      <c r="F75" s="21">
        <f>IF(B75&lt;='Informações do financiamento'!$C$6,'Informações do financiamento'!$C$4/'Informações do financiamento'!$C$6,"")</f>
        <v>50</v>
      </c>
      <c r="G75" s="21">
        <f>IF(B75&lt;='Informações do financiamento'!$C$6,F75+D75,"")</f>
        <v>188.27782656416267</v>
      </c>
      <c r="H75" s="22">
        <f>IF(B75&lt;='Informações do financiamento'!$C$6,E75-G75,"")</f>
        <v>16500</v>
      </c>
      <c r="I75" s="27"/>
      <c r="J75" s="27"/>
      <c r="K75" s="20">
        <f t="shared" si="0"/>
        <v>70</v>
      </c>
      <c r="L75" s="21">
        <f>IF(K75&lt;='Informações do financiamento'!$C$6,Q74,"")</f>
        <v>19423.113811309493</v>
      </c>
      <c r="M75" s="21">
        <f>IF(K75&lt;='Informações do financiamento'!$C$6,L75*($C$2),"")</f>
        <v>162.28313975445599</v>
      </c>
      <c r="N75" s="21">
        <f>IF(K75&lt;='Informações do financiamento'!$C$6,L75+M75,"")</f>
        <v>19585.396951063951</v>
      </c>
      <c r="O75" s="21">
        <f>IF(K75&lt;='Informações do financiamento'!$C$6,'Tabela SAC x Prime'!P75-'Tabela SAC x Prime'!M75,"")</f>
        <v>11.034878232531526</v>
      </c>
      <c r="P75" s="21">
        <f>IF(K75&lt;='Informações do financiamento'!$C$6,($L$6*$C$2)/(1-(1/(1+$C$2)^'Informações do financiamento'!$C$6)),"")</f>
        <v>173.31801798698751</v>
      </c>
      <c r="Q75" s="22">
        <f>IF(K75&lt;='Informações do financiamento'!$C$6,N75-P75,"")</f>
        <v>19412.078933076962</v>
      </c>
      <c r="R75" s="27"/>
    </row>
    <row r="76" spans="1:18" ht="20.25" customHeight="1">
      <c r="A76" s="27"/>
      <c r="B76" s="20">
        <f>IF(B75&lt;'Informações do financiamento'!$C$6,('Tabela SAC x Prime'!B75+1),"")</f>
        <v>71</v>
      </c>
      <c r="C76" s="21">
        <f>IF(B76&lt;='Informações do financiamento'!$C$6,'Tabela SAC x Prime'!H75,"")</f>
        <v>16500</v>
      </c>
      <c r="D76" s="21">
        <f>IF(B76&lt;='Informações do financiamento'!$C$6,C76*($C$2),"")</f>
        <v>137.86006877998091</v>
      </c>
      <c r="E76" s="21">
        <f>IF(B76&lt;='Informações do financiamento'!$C$6,C76+D76,"")</f>
        <v>16637.860068779981</v>
      </c>
      <c r="F76" s="21">
        <f>IF(B76&lt;='Informações do financiamento'!$C$6,'Informações do financiamento'!$C$4/'Informações do financiamento'!$C$6,"")</f>
        <v>50</v>
      </c>
      <c r="G76" s="21">
        <f>IF(B76&lt;='Informações do financiamento'!$C$6,F76+D76,"")</f>
        <v>187.86006877998091</v>
      </c>
      <c r="H76" s="22">
        <f>IF(B76&lt;='Informações do financiamento'!$C$6,E76-G76,"")</f>
        <v>16450</v>
      </c>
      <c r="I76" s="27"/>
      <c r="J76" s="27"/>
      <c r="K76" s="20">
        <f t="shared" si="0"/>
        <v>71</v>
      </c>
      <c r="L76" s="21">
        <f>IF(K76&lt;='Informações do financiamento'!$C$6,Q75,"")</f>
        <v>19412.078933076962</v>
      </c>
      <c r="M76" s="21">
        <f>IF(K76&lt;='Informações do financiamento'!$C$6,L76*($C$2),"")</f>
        <v>162.19094162887325</v>
      </c>
      <c r="N76" s="21">
        <f>IF(K76&lt;='Informações do financiamento'!$C$6,L76+M76,"")</f>
        <v>19574.269874705835</v>
      </c>
      <c r="O76" s="21">
        <f>IF(K76&lt;='Informações do financiamento'!$C$6,'Tabela SAC x Prime'!P76-'Tabela SAC x Prime'!M76,"")</f>
        <v>11.127076358114266</v>
      </c>
      <c r="P76" s="21">
        <f>IF(K76&lt;='Informações do financiamento'!$C$6,($L$6*$C$2)/(1-(1/(1+$C$2)^'Informações do financiamento'!$C$6)),"")</f>
        <v>173.31801798698751</v>
      </c>
      <c r="Q76" s="22">
        <f>IF(K76&lt;='Informações do financiamento'!$C$6,N76-P76,"")</f>
        <v>19400.951856718846</v>
      </c>
      <c r="R76" s="27"/>
    </row>
    <row r="77" spans="1:18" ht="20.25" customHeight="1">
      <c r="A77" s="27"/>
      <c r="B77" s="20">
        <f>IF(B76&lt;'Informações do financiamento'!$C$6,('Tabela SAC x Prime'!B76+1),"")</f>
        <v>72</v>
      </c>
      <c r="C77" s="21">
        <f>IF(B77&lt;='Informações do financiamento'!$C$6,'Tabela SAC x Prime'!H76,"")</f>
        <v>16450</v>
      </c>
      <c r="D77" s="21">
        <f>IF(B77&lt;='Informações do financiamento'!$C$6,C77*($C$2),"")</f>
        <v>137.44231099579915</v>
      </c>
      <c r="E77" s="21">
        <f>IF(B77&lt;='Informações do financiamento'!$C$6,C77+D77,"")</f>
        <v>16587.442310995801</v>
      </c>
      <c r="F77" s="21">
        <f>IF(B77&lt;='Informações do financiamento'!$C$6,'Informações do financiamento'!$C$4/'Informações do financiamento'!$C$6,"")</f>
        <v>50</v>
      </c>
      <c r="G77" s="21">
        <f>IF(B77&lt;='Informações do financiamento'!$C$6,F77+D77,"")</f>
        <v>187.44231099579915</v>
      </c>
      <c r="H77" s="22">
        <f>IF(B77&lt;='Informações do financiamento'!$C$6,E77-G77,"")</f>
        <v>16400</v>
      </c>
      <c r="I77" s="27"/>
      <c r="J77" s="27"/>
      <c r="K77" s="20">
        <f t="shared" si="0"/>
        <v>72</v>
      </c>
      <c r="L77" s="21">
        <f>IF(K77&lt;='Informações do financiamento'!$C$6,Q76,"")</f>
        <v>19400.951856718846</v>
      </c>
      <c r="M77" s="21">
        <f>IF(K77&lt;='Informações do financiamento'!$C$6,L77*($C$2),"")</f>
        <v>162.0979731735975</v>
      </c>
      <c r="N77" s="21">
        <f>IF(K77&lt;='Informações do financiamento'!$C$6,L77+M77,"")</f>
        <v>19563.049829892443</v>
      </c>
      <c r="O77" s="21">
        <f>IF(K77&lt;='Informações do financiamento'!$C$6,'Tabela SAC x Prime'!P77-'Tabela SAC x Prime'!M77,"")</f>
        <v>11.220044813390018</v>
      </c>
      <c r="P77" s="21">
        <f>IF(K77&lt;='Informações do financiamento'!$C$6,($L$6*$C$2)/(1-(1/(1+$C$2)^'Informações do financiamento'!$C$6)),"")</f>
        <v>173.31801798698751</v>
      </c>
      <c r="Q77" s="22">
        <f>IF(K77&lt;='Informações do financiamento'!$C$6,N77-P77,"")</f>
        <v>19389.731811905454</v>
      </c>
      <c r="R77" s="27"/>
    </row>
    <row r="78" spans="1:18" ht="20.25" customHeight="1">
      <c r="A78" s="27"/>
      <c r="B78" s="20">
        <f>IF(B77&lt;'Informações do financiamento'!$C$6,('Tabela SAC x Prime'!B77+1),"")</f>
        <v>73</v>
      </c>
      <c r="C78" s="21">
        <f>IF(B78&lt;='Informações do financiamento'!$C$6,'Tabela SAC x Prime'!H77,"")</f>
        <v>16400</v>
      </c>
      <c r="D78" s="21">
        <f>IF(B78&lt;='Informações do financiamento'!$C$6,C78*($C$2),"")</f>
        <v>137.02455321161739</v>
      </c>
      <c r="E78" s="21">
        <f>IF(B78&lt;='Informações do financiamento'!$C$6,C78+D78,"")</f>
        <v>16537.024553211617</v>
      </c>
      <c r="F78" s="21">
        <f>IF(B78&lt;='Informações do financiamento'!$C$6,'Informações do financiamento'!$C$4/'Informações do financiamento'!$C$6,"")</f>
        <v>50</v>
      </c>
      <c r="G78" s="21">
        <f>IF(B78&lt;='Informações do financiamento'!$C$6,F78+D78,"")</f>
        <v>187.02455321161739</v>
      </c>
      <c r="H78" s="22">
        <f>IF(B78&lt;='Informações do financiamento'!$C$6,E78-G78,"")</f>
        <v>16350</v>
      </c>
      <c r="I78" s="27"/>
      <c r="J78" s="27"/>
      <c r="K78" s="20">
        <f t="shared" si="0"/>
        <v>73</v>
      </c>
      <c r="L78" s="21">
        <f>IF(K78&lt;='Informações do financiamento'!$C$6,Q77,"")</f>
        <v>19389.731811905454</v>
      </c>
      <c r="M78" s="21">
        <f>IF(K78&lt;='Informações do financiamento'!$C$6,L78*($C$2),"")</f>
        <v>162.00422795240425</v>
      </c>
      <c r="N78" s="21">
        <f>IF(K78&lt;='Informações do financiamento'!$C$6,L78+M78,"")</f>
        <v>19551.73603985786</v>
      </c>
      <c r="O78" s="21">
        <f>IF(K78&lt;='Informações do financiamento'!$C$6,'Tabela SAC x Prime'!P78-'Tabela SAC x Prime'!M78,"")</f>
        <v>11.313790034583263</v>
      </c>
      <c r="P78" s="21">
        <f>IF(K78&lt;='Informações do financiamento'!$C$6,($L$6*$C$2)/(1-(1/(1+$C$2)^'Informações do financiamento'!$C$6)),"")</f>
        <v>173.31801798698751</v>
      </c>
      <c r="Q78" s="22">
        <f>IF(K78&lt;='Informações do financiamento'!$C$6,N78-P78,"")</f>
        <v>19378.418021870872</v>
      </c>
      <c r="R78" s="27"/>
    </row>
    <row r="79" spans="1:18" ht="20.25" customHeight="1">
      <c r="A79" s="27"/>
      <c r="B79" s="20">
        <f>IF(B78&lt;'Informações do financiamento'!$C$6,('Tabela SAC x Prime'!B78+1),"")</f>
        <v>74</v>
      </c>
      <c r="C79" s="21">
        <f>IF(B79&lt;='Informações do financiamento'!$C$6,'Tabela SAC x Prime'!H78,"")</f>
        <v>16350</v>
      </c>
      <c r="D79" s="21">
        <f>IF(B79&lt;='Informações do financiamento'!$C$6,C79*($C$2),"")</f>
        <v>136.60679542743563</v>
      </c>
      <c r="E79" s="21">
        <f>IF(B79&lt;='Informações do financiamento'!$C$6,C79+D79,"")</f>
        <v>16486.606795427437</v>
      </c>
      <c r="F79" s="21">
        <f>IF(B79&lt;='Informações do financiamento'!$C$6,'Informações do financiamento'!$C$4/'Informações do financiamento'!$C$6,"")</f>
        <v>50</v>
      </c>
      <c r="G79" s="21">
        <f>IF(B79&lt;='Informações do financiamento'!$C$6,F79+D79,"")</f>
        <v>186.60679542743563</v>
      </c>
      <c r="H79" s="22">
        <f>IF(B79&lt;='Informações do financiamento'!$C$6,E79-G79,"")</f>
        <v>16300.000000000002</v>
      </c>
      <c r="I79" s="27"/>
      <c r="J79" s="27"/>
      <c r="K79" s="20">
        <f t="shared" si="0"/>
        <v>74</v>
      </c>
      <c r="L79" s="21">
        <f>IF(K79&lt;='Informações do financiamento'!$C$6,Q78,"")</f>
        <v>19378.418021870872</v>
      </c>
      <c r="M79" s="21">
        <f>IF(K79&lt;='Informações do financiamento'!$C$6,L79*($C$2),"")</f>
        <v>161.90969947529334</v>
      </c>
      <c r="N79" s="21">
        <f>IF(K79&lt;='Informações do financiamento'!$C$6,L79+M79,"")</f>
        <v>19540.327721346166</v>
      </c>
      <c r="O79" s="21">
        <f>IF(K79&lt;='Informações do financiamento'!$C$6,'Tabela SAC x Prime'!P79-'Tabela SAC x Prime'!M79,"")</f>
        <v>11.408318511694176</v>
      </c>
      <c r="P79" s="21">
        <f>IF(K79&lt;='Informações do financiamento'!$C$6,($L$6*$C$2)/(1-(1/(1+$C$2)^'Informações do financiamento'!$C$6)),"")</f>
        <v>173.31801798698751</v>
      </c>
      <c r="Q79" s="22">
        <f>IF(K79&lt;='Informações do financiamento'!$C$6,N79-P79,"")</f>
        <v>19367.009703359177</v>
      </c>
      <c r="R79" s="27"/>
    </row>
    <row r="80" spans="1:18" ht="20.25" customHeight="1">
      <c r="A80" s="27"/>
      <c r="B80" s="20">
        <f>IF(B79&lt;'Informações do financiamento'!$C$6,('Tabela SAC x Prime'!B79+1),"")</f>
        <v>75</v>
      </c>
      <c r="C80" s="21">
        <f>IF(B80&lt;='Informações do financiamento'!$C$6,'Tabela SAC x Prime'!H79,"")</f>
        <v>16300.000000000002</v>
      </c>
      <c r="D80" s="21">
        <f>IF(B80&lt;='Informações do financiamento'!$C$6,C80*($C$2),"")</f>
        <v>136.1890376432539</v>
      </c>
      <c r="E80" s="21">
        <f>IF(B80&lt;='Informações do financiamento'!$C$6,C80+D80,"")</f>
        <v>16436.189037643257</v>
      </c>
      <c r="F80" s="21">
        <f>IF(B80&lt;='Informações do financiamento'!$C$6,'Informações do financiamento'!$C$4/'Informações do financiamento'!$C$6,"")</f>
        <v>50</v>
      </c>
      <c r="G80" s="21">
        <f>IF(B80&lt;='Informações do financiamento'!$C$6,F80+D80,"")</f>
        <v>186.1890376432539</v>
      </c>
      <c r="H80" s="22">
        <f>IF(B80&lt;='Informações do financiamento'!$C$6,E80-G80,"")</f>
        <v>16250.000000000002</v>
      </c>
      <c r="I80" s="27"/>
      <c r="J80" s="27"/>
      <c r="K80" s="20">
        <f t="shared" si="0"/>
        <v>75</v>
      </c>
      <c r="L80" s="21">
        <f>IF(K80&lt;='Informações do financiamento'!$C$6,Q79,"")</f>
        <v>19367.009703359177</v>
      </c>
      <c r="M80" s="21">
        <f>IF(K80&lt;='Informações do financiamento'!$C$6,L80*($C$2),"")</f>
        <v>161.81438119803963</v>
      </c>
      <c r="N80" s="21">
        <f>IF(K80&lt;='Informações do financiamento'!$C$6,L80+M80,"")</f>
        <v>19528.824084557218</v>
      </c>
      <c r="O80" s="21">
        <f>IF(K80&lt;='Informações do financiamento'!$C$6,'Tabela SAC x Prime'!P80-'Tabela SAC x Prime'!M80,"")</f>
        <v>11.503636788947887</v>
      </c>
      <c r="P80" s="21">
        <f>IF(K80&lt;='Informações do financiamento'!$C$6,($L$6*$C$2)/(1-(1/(1+$C$2)^'Informações do financiamento'!$C$6)),"")</f>
        <v>173.31801798698751</v>
      </c>
      <c r="Q80" s="22">
        <f>IF(K80&lt;='Informações do financiamento'!$C$6,N80-P80,"")</f>
        <v>19355.506066570229</v>
      </c>
      <c r="R80" s="27"/>
    </row>
    <row r="81" spans="1:18" ht="20.25" customHeight="1">
      <c r="A81" s="27"/>
      <c r="B81" s="20">
        <f>IF(B80&lt;'Informações do financiamento'!$C$6,('Tabela SAC x Prime'!B80+1),"")</f>
        <v>76</v>
      </c>
      <c r="C81" s="21">
        <f>IF(B81&lt;='Informações do financiamento'!$C$6,'Tabela SAC x Prime'!H80,"")</f>
        <v>16250.000000000002</v>
      </c>
      <c r="D81" s="21">
        <f>IF(B81&lt;='Informações do financiamento'!$C$6,C81*($C$2),"")</f>
        <v>135.77127985907214</v>
      </c>
      <c r="E81" s="21">
        <f>IF(B81&lt;='Informações do financiamento'!$C$6,C81+D81,"")</f>
        <v>16385.771279859073</v>
      </c>
      <c r="F81" s="21">
        <f>IF(B81&lt;='Informações do financiamento'!$C$6,'Informações do financiamento'!$C$4/'Informações do financiamento'!$C$6,"")</f>
        <v>50</v>
      </c>
      <c r="G81" s="21">
        <f>IF(B81&lt;='Informações do financiamento'!$C$6,F81+D81,"")</f>
        <v>185.77127985907214</v>
      </c>
      <c r="H81" s="22">
        <f>IF(B81&lt;='Informações do financiamento'!$C$6,E81-G81,"")</f>
        <v>16200</v>
      </c>
      <c r="I81" s="27"/>
      <c r="J81" s="27"/>
      <c r="K81" s="20">
        <f t="shared" si="0"/>
        <v>76</v>
      </c>
      <c r="L81" s="21">
        <f>IF(K81&lt;='Informações do financiamento'!$C$6,Q80,"")</f>
        <v>19355.506066570229</v>
      </c>
      <c r="M81" s="21">
        <f>IF(K81&lt;='Informações do financiamento'!$C$6,L81*($C$2),"")</f>
        <v>161.71826652173999</v>
      </c>
      <c r="N81" s="21">
        <f>IF(K81&lt;='Informações do financiamento'!$C$6,L81+M81,"")</f>
        <v>19517.22433309197</v>
      </c>
      <c r="O81" s="21">
        <f>IF(K81&lt;='Informações do financiamento'!$C$6,'Tabela SAC x Prime'!P81-'Tabela SAC x Prime'!M81,"")</f>
        <v>11.599751465247522</v>
      </c>
      <c r="P81" s="21">
        <f>IF(K81&lt;='Informações do financiamento'!$C$6,($L$6*$C$2)/(1-(1/(1+$C$2)^'Informações do financiamento'!$C$6)),"")</f>
        <v>173.31801798698751</v>
      </c>
      <c r="Q81" s="22">
        <f>IF(K81&lt;='Informações do financiamento'!$C$6,N81-P81,"")</f>
        <v>19343.906315104981</v>
      </c>
      <c r="R81" s="27"/>
    </row>
    <row r="82" spans="1:18" ht="20.25" customHeight="1">
      <c r="A82" s="27"/>
      <c r="B82" s="20">
        <f>IF(B81&lt;'Informações do financiamento'!$C$6,('Tabela SAC x Prime'!B81+1),"")</f>
        <v>77</v>
      </c>
      <c r="C82" s="21">
        <f>IF(B82&lt;='Informações do financiamento'!$C$6,'Tabela SAC x Prime'!H81,"")</f>
        <v>16200</v>
      </c>
      <c r="D82" s="21">
        <f>IF(B82&lt;='Informações do financiamento'!$C$6,C82*($C$2),"")</f>
        <v>135.35352207489035</v>
      </c>
      <c r="E82" s="21">
        <f>IF(B82&lt;='Informações do financiamento'!$C$6,C82+D82,"")</f>
        <v>16335.353522074891</v>
      </c>
      <c r="F82" s="21">
        <f>IF(B82&lt;='Informações do financiamento'!$C$6,'Informações do financiamento'!$C$4/'Informações do financiamento'!$C$6,"")</f>
        <v>50</v>
      </c>
      <c r="G82" s="21">
        <f>IF(B82&lt;='Informações do financiamento'!$C$6,F82+D82,"")</f>
        <v>185.35352207489035</v>
      </c>
      <c r="H82" s="22">
        <f>IF(B82&lt;='Informações do financiamento'!$C$6,E82-G82,"")</f>
        <v>16150</v>
      </c>
      <c r="I82" s="27"/>
      <c r="J82" s="27"/>
      <c r="K82" s="20">
        <f t="shared" si="0"/>
        <v>77</v>
      </c>
      <c r="L82" s="21">
        <f>IF(K82&lt;='Informações do financiamento'!$C$6,Q81,"")</f>
        <v>19343.906315104981</v>
      </c>
      <c r="M82" s="21">
        <f>IF(K82&lt;='Informações do financiamento'!$C$6,L82*($C$2),"")</f>
        <v>161.62134879235637</v>
      </c>
      <c r="N82" s="21">
        <f>IF(K82&lt;='Informações do financiamento'!$C$6,L82+M82,"")</f>
        <v>19505.527663897337</v>
      </c>
      <c r="O82" s="21">
        <f>IF(K82&lt;='Informações do financiamento'!$C$6,'Tabela SAC x Prime'!P82-'Tabela SAC x Prime'!M82,"")</f>
        <v>11.696669194631141</v>
      </c>
      <c r="P82" s="21">
        <f>IF(K82&lt;='Informações do financiamento'!$C$6,($L$6*$C$2)/(1-(1/(1+$C$2)^'Informações do financiamento'!$C$6)),"")</f>
        <v>173.31801798698751</v>
      </c>
      <c r="Q82" s="22">
        <f>IF(K82&lt;='Informações do financiamento'!$C$6,N82-P82,"")</f>
        <v>19332.209645910349</v>
      </c>
      <c r="R82" s="27"/>
    </row>
    <row r="83" spans="1:18" ht="20.25" customHeight="1">
      <c r="A83" s="27"/>
      <c r="B83" s="20">
        <f>IF(B82&lt;'Informações do financiamento'!$C$6,('Tabela SAC x Prime'!B82+1),"")</f>
        <v>78</v>
      </c>
      <c r="C83" s="21">
        <f>IF(B83&lt;='Informações do financiamento'!$C$6,'Tabela SAC x Prime'!H82,"")</f>
        <v>16150</v>
      </c>
      <c r="D83" s="21">
        <f>IF(B83&lt;='Informações do financiamento'!$C$6,C83*($C$2),"")</f>
        <v>134.93576429070859</v>
      </c>
      <c r="E83" s="21">
        <f>IF(B83&lt;='Informações do financiamento'!$C$6,C83+D83,"")</f>
        <v>16284.935764290709</v>
      </c>
      <c r="F83" s="21">
        <f>IF(B83&lt;='Informações do financiamento'!$C$6,'Informações do financiamento'!$C$4/'Informações do financiamento'!$C$6,"")</f>
        <v>50</v>
      </c>
      <c r="G83" s="21">
        <f>IF(B83&lt;='Informações do financiamento'!$C$6,F83+D83,"")</f>
        <v>184.93576429070859</v>
      </c>
      <c r="H83" s="22">
        <f>IF(B83&lt;='Informações do financiamento'!$C$6,E83-G83,"")</f>
        <v>16100</v>
      </c>
      <c r="I83" s="27"/>
      <c r="J83" s="27"/>
      <c r="K83" s="20">
        <f t="shared" si="0"/>
        <v>78</v>
      </c>
      <c r="L83" s="21">
        <f>IF(K83&lt;='Informações do financiamento'!$C$6,Q82,"")</f>
        <v>19332.209645910349</v>
      </c>
      <c r="M83" s="21">
        <f>IF(K83&lt;='Informações do financiamento'!$C$6,L83*($C$2),"")</f>
        <v>161.52362130025523</v>
      </c>
      <c r="N83" s="21">
        <f>IF(K83&lt;='Informações do financiamento'!$C$6,L83+M83,"")</f>
        <v>19493.733267210602</v>
      </c>
      <c r="O83" s="21">
        <f>IF(K83&lt;='Informações do financiamento'!$C$6,'Tabela SAC x Prime'!P83-'Tabela SAC x Prime'!M83,"")</f>
        <v>11.794396686732284</v>
      </c>
      <c r="P83" s="21">
        <f>IF(K83&lt;='Informações do financiamento'!$C$6,($L$6*$C$2)/(1-(1/(1+$C$2)^'Informações do financiamento'!$C$6)),"")</f>
        <v>173.31801798698751</v>
      </c>
      <c r="Q83" s="22">
        <f>IF(K83&lt;='Informações do financiamento'!$C$6,N83-P83,"")</f>
        <v>19320.415249223614</v>
      </c>
      <c r="R83" s="27"/>
    </row>
    <row r="84" spans="1:18" ht="20.25" customHeight="1">
      <c r="A84" s="27"/>
      <c r="B84" s="20">
        <f>IF(B83&lt;'Informações do financiamento'!$C$6,('Tabela SAC x Prime'!B83+1),"")</f>
        <v>79</v>
      </c>
      <c r="C84" s="21">
        <f>IF(B84&lt;='Informações do financiamento'!$C$6,'Tabela SAC x Prime'!H83,"")</f>
        <v>16100</v>
      </c>
      <c r="D84" s="21">
        <f>IF(B84&lt;='Informações do financiamento'!$C$6,C84*($C$2),"")</f>
        <v>134.51800650652683</v>
      </c>
      <c r="E84" s="21">
        <f>IF(B84&lt;='Informações do financiamento'!$C$6,C84+D84,"")</f>
        <v>16234.518006506527</v>
      </c>
      <c r="F84" s="21">
        <f>IF(B84&lt;='Informações do financiamento'!$C$6,'Informações do financiamento'!$C$4/'Informações do financiamento'!$C$6,"")</f>
        <v>50</v>
      </c>
      <c r="G84" s="21">
        <f>IF(B84&lt;='Informações do financiamento'!$C$6,F84+D84,"")</f>
        <v>184.51800650652683</v>
      </c>
      <c r="H84" s="22">
        <f>IF(B84&lt;='Informações do financiamento'!$C$6,E84-G84,"")</f>
        <v>16050</v>
      </c>
      <c r="I84" s="27"/>
      <c r="J84" s="27"/>
      <c r="K84" s="20">
        <f t="shared" si="0"/>
        <v>79</v>
      </c>
      <c r="L84" s="21">
        <f>IF(K84&lt;='Informações do financiamento'!$C$6,Q83,"")</f>
        <v>19320.415249223614</v>
      </c>
      <c r="M84" s="21">
        <f>IF(K84&lt;='Informações do financiamento'!$C$6,L84*($C$2),"")</f>
        <v>161.42507727974299</v>
      </c>
      <c r="N84" s="21">
        <f>IF(K84&lt;='Informações do financiamento'!$C$6,L84+M84,"")</f>
        <v>19481.840326503356</v>
      </c>
      <c r="O84" s="21">
        <f>IF(K84&lt;='Informações do financiamento'!$C$6,'Tabela SAC x Prime'!P84-'Tabela SAC x Prime'!M84,"")</f>
        <v>11.89294070724452</v>
      </c>
      <c r="P84" s="21">
        <f>IF(K84&lt;='Informações do financiamento'!$C$6,($L$6*$C$2)/(1-(1/(1+$C$2)^'Informações do financiamento'!$C$6)),"")</f>
        <v>173.31801798698751</v>
      </c>
      <c r="Q84" s="22">
        <f>IF(K84&lt;='Informações do financiamento'!$C$6,N84-P84,"")</f>
        <v>19308.522308516367</v>
      </c>
      <c r="R84" s="27"/>
    </row>
    <row r="85" spans="1:18" ht="20.25" customHeight="1">
      <c r="A85" s="27"/>
      <c r="B85" s="20">
        <f>IF(B84&lt;'Informações do financiamento'!$C$6,('Tabela SAC x Prime'!B84+1),"")</f>
        <v>80</v>
      </c>
      <c r="C85" s="21">
        <f>IF(B85&lt;='Informações do financiamento'!$C$6,'Tabela SAC x Prime'!H84,"")</f>
        <v>16050</v>
      </c>
      <c r="D85" s="21">
        <f>IF(B85&lt;='Informações do financiamento'!$C$6,C85*($C$2),"")</f>
        <v>134.10024872234507</v>
      </c>
      <c r="E85" s="21">
        <f>IF(B85&lt;='Informações do financiamento'!$C$6,C85+D85,"")</f>
        <v>16184.100248722345</v>
      </c>
      <c r="F85" s="21">
        <f>IF(B85&lt;='Informações do financiamento'!$C$6,'Informações do financiamento'!$C$4/'Informações do financiamento'!$C$6,"")</f>
        <v>50</v>
      </c>
      <c r="G85" s="21">
        <f>IF(B85&lt;='Informações do financiamento'!$C$6,F85+D85,"")</f>
        <v>184.10024872234507</v>
      </c>
      <c r="H85" s="22">
        <f>IF(B85&lt;='Informações do financiamento'!$C$6,E85-G85,"")</f>
        <v>16000</v>
      </c>
      <c r="I85" s="27"/>
      <c r="J85" s="27"/>
      <c r="K85" s="20">
        <f t="shared" si="0"/>
        <v>80</v>
      </c>
      <c r="L85" s="21">
        <f>IF(K85&lt;='Informações do financiamento'!$C$6,Q84,"")</f>
        <v>19308.522308516367</v>
      </c>
      <c r="M85" s="21">
        <f>IF(K85&lt;='Informações do financiamento'!$C$6,L85*($C$2),"")</f>
        <v>161.3257099085977</v>
      </c>
      <c r="N85" s="21">
        <f>IF(K85&lt;='Informações do financiamento'!$C$6,L85+M85,"")</f>
        <v>19469.848018424964</v>
      </c>
      <c r="O85" s="21">
        <f>IF(K85&lt;='Informações do financiamento'!$C$6,'Tabela SAC x Prime'!P85-'Tabela SAC x Prime'!M85,"")</f>
        <v>11.992308078389811</v>
      </c>
      <c r="P85" s="21">
        <f>IF(K85&lt;='Informações do financiamento'!$C$6,($L$6*$C$2)/(1-(1/(1+$C$2)^'Informações do financiamento'!$C$6)),"")</f>
        <v>173.31801798698751</v>
      </c>
      <c r="Q85" s="22">
        <f>IF(K85&lt;='Informações do financiamento'!$C$6,N85-P85,"")</f>
        <v>19296.530000437975</v>
      </c>
      <c r="R85" s="27"/>
    </row>
    <row r="86" spans="1:18" ht="20.25" customHeight="1">
      <c r="A86" s="27"/>
      <c r="B86" s="20">
        <f>IF(B85&lt;'Informações do financiamento'!$C$6,('Tabela SAC x Prime'!B85+1),"")</f>
        <v>81</v>
      </c>
      <c r="C86" s="21">
        <f>IF(B86&lt;='Informações do financiamento'!$C$6,'Tabela SAC x Prime'!H85,"")</f>
        <v>16000</v>
      </c>
      <c r="D86" s="21">
        <f>IF(B86&lt;='Informações do financiamento'!$C$6,C86*($C$2),"")</f>
        <v>133.68249093816331</v>
      </c>
      <c r="E86" s="21">
        <f>IF(B86&lt;='Informações do financiamento'!$C$6,C86+D86,"")</f>
        <v>16133.682490938163</v>
      </c>
      <c r="F86" s="21">
        <f>IF(B86&lt;='Informações do financiamento'!$C$6,'Informações do financiamento'!$C$4/'Informações do financiamento'!$C$6,"")</f>
        <v>50</v>
      </c>
      <c r="G86" s="21">
        <f>IF(B86&lt;='Informações do financiamento'!$C$6,F86+D86,"")</f>
        <v>183.68249093816331</v>
      </c>
      <c r="H86" s="22">
        <f>IF(B86&lt;='Informações do financiamento'!$C$6,E86-G86,"")</f>
        <v>15950</v>
      </c>
      <c r="I86" s="27"/>
      <c r="J86" s="27"/>
      <c r="K86" s="20">
        <f t="shared" si="0"/>
        <v>81</v>
      </c>
      <c r="L86" s="21">
        <f>IF(K86&lt;='Informações do financiamento'!$C$6,Q85,"")</f>
        <v>19296.530000437975</v>
      </c>
      <c r="M86" s="21">
        <f>IF(K86&lt;='Informações do financiamento'!$C$6,L86*($C$2),"")</f>
        <v>161.22551230759663</v>
      </c>
      <c r="N86" s="21">
        <f>IF(K86&lt;='Informações do financiamento'!$C$6,L86+M86,"")</f>
        <v>19457.755512745571</v>
      </c>
      <c r="O86" s="21">
        <f>IF(K86&lt;='Informações do financiamento'!$C$6,'Tabela SAC x Prime'!P86-'Tabela SAC x Prime'!M86,"")</f>
        <v>12.092505679390882</v>
      </c>
      <c r="P86" s="21">
        <f>IF(K86&lt;='Informações do financiamento'!$C$6,($L$6*$C$2)/(1-(1/(1+$C$2)^'Informações do financiamento'!$C$6)),"")</f>
        <v>173.31801798698751</v>
      </c>
      <c r="Q86" s="22">
        <f>IF(K86&lt;='Informações do financiamento'!$C$6,N86-P86,"")</f>
        <v>19284.437494758582</v>
      </c>
      <c r="R86" s="27"/>
    </row>
    <row r="87" spans="1:18" ht="20.25" customHeight="1">
      <c r="A87" s="27"/>
      <c r="B87" s="20">
        <f>IF(B86&lt;'Informações do financiamento'!$C$6,('Tabela SAC x Prime'!B86+1),"")</f>
        <v>82</v>
      </c>
      <c r="C87" s="21">
        <f>IF(B87&lt;='Informações do financiamento'!$C$6,'Tabela SAC x Prime'!H86,"")</f>
        <v>15950</v>
      </c>
      <c r="D87" s="21">
        <f>IF(B87&lt;='Informações do financiamento'!$C$6,C87*($C$2),"")</f>
        <v>133.26473315398155</v>
      </c>
      <c r="E87" s="21">
        <f>IF(B87&lt;='Informações do financiamento'!$C$6,C87+D87,"")</f>
        <v>16083.264733153981</v>
      </c>
      <c r="F87" s="21">
        <f>IF(B87&lt;='Informações do financiamento'!$C$6,'Informações do financiamento'!$C$4/'Informações do financiamento'!$C$6,"")</f>
        <v>50</v>
      </c>
      <c r="G87" s="21">
        <f>IF(B87&lt;='Informações do financiamento'!$C$6,F87+D87,"")</f>
        <v>183.26473315398155</v>
      </c>
      <c r="H87" s="22">
        <f>IF(B87&lt;='Informações do financiamento'!$C$6,E87-G87,"")</f>
        <v>15900</v>
      </c>
      <c r="I87" s="27"/>
      <c r="J87" s="27"/>
      <c r="K87" s="20">
        <f t="shared" si="0"/>
        <v>82</v>
      </c>
      <c r="L87" s="21">
        <f>IF(K87&lt;='Informações do financiamento'!$C$6,Q86,"")</f>
        <v>19284.437494758582</v>
      </c>
      <c r="M87" s="21">
        <f>IF(K87&lt;='Informações do financiamento'!$C$6,L87*($C$2),"")</f>
        <v>161.12447754004006</v>
      </c>
      <c r="N87" s="21">
        <f>IF(K87&lt;='Informações do financiamento'!$C$6,L87+M87,"")</f>
        <v>19445.561972298623</v>
      </c>
      <c r="O87" s="21">
        <f>IF(K87&lt;='Informações do financiamento'!$C$6,'Tabela SAC x Prime'!P87-'Tabela SAC x Prime'!M87,"")</f>
        <v>12.193540446947452</v>
      </c>
      <c r="P87" s="21">
        <f>IF(K87&lt;='Informações do financiamento'!$C$6,($L$6*$C$2)/(1-(1/(1+$C$2)^'Informações do financiamento'!$C$6)),"")</f>
        <v>173.31801798698751</v>
      </c>
      <c r="Q87" s="22">
        <f>IF(K87&lt;='Informações do financiamento'!$C$6,N87-P87,"")</f>
        <v>19272.243954311634</v>
      </c>
      <c r="R87" s="27"/>
    </row>
    <row r="88" spans="1:18" ht="20.25" customHeight="1">
      <c r="A88" s="27"/>
      <c r="B88" s="20">
        <f>IF(B87&lt;'Informações do financiamento'!$C$6,('Tabela SAC x Prime'!B87+1),"")</f>
        <v>83</v>
      </c>
      <c r="C88" s="21">
        <f>IF(B88&lt;='Informações do financiamento'!$C$6,'Tabela SAC x Prime'!H87,"")</f>
        <v>15900</v>
      </c>
      <c r="D88" s="21">
        <f>IF(B88&lt;='Informações do financiamento'!$C$6,C88*($C$2),"")</f>
        <v>132.84697536979979</v>
      </c>
      <c r="E88" s="21">
        <f>IF(B88&lt;='Informações do financiamento'!$C$6,C88+D88,"")</f>
        <v>16032.846975369799</v>
      </c>
      <c r="F88" s="21">
        <f>IF(B88&lt;='Informações do financiamento'!$C$6,'Informações do financiamento'!$C$4/'Informações do financiamento'!$C$6,"")</f>
        <v>50</v>
      </c>
      <c r="G88" s="21">
        <f>IF(B88&lt;='Informações do financiamento'!$C$6,F88+D88,"")</f>
        <v>182.84697536979979</v>
      </c>
      <c r="H88" s="22">
        <f>IF(B88&lt;='Informações do financiamento'!$C$6,E88-G88,"")</f>
        <v>15850</v>
      </c>
      <c r="I88" s="27"/>
      <c r="J88" s="27"/>
      <c r="K88" s="20">
        <f t="shared" si="0"/>
        <v>83</v>
      </c>
      <c r="L88" s="21">
        <f>IF(K88&lt;='Informações do financiamento'!$C$6,Q87,"")</f>
        <v>19272.243954311634</v>
      </c>
      <c r="M88" s="21">
        <f>IF(K88&lt;='Informações do financiamento'!$C$6,L88*($C$2),"")</f>
        <v>161.02259861127112</v>
      </c>
      <c r="N88" s="21">
        <f>IF(K88&lt;='Informações do financiamento'!$C$6,L88+M88,"")</f>
        <v>19433.266552922905</v>
      </c>
      <c r="O88" s="21">
        <f>IF(K88&lt;='Informações do financiamento'!$C$6,'Tabela SAC x Prime'!P88-'Tabela SAC x Prime'!M88,"")</f>
        <v>12.295419375716392</v>
      </c>
      <c r="P88" s="21">
        <f>IF(K88&lt;='Informações do financiamento'!$C$6,($L$6*$C$2)/(1-(1/(1+$C$2)^'Informações do financiamento'!$C$6)),"")</f>
        <v>173.31801798698751</v>
      </c>
      <c r="Q88" s="22">
        <f>IF(K88&lt;='Informações do financiamento'!$C$6,N88-P88,"")</f>
        <v>19259.948534935917</v>
      </c>
      <c r="R88" s="27"/>
    </row>
    <row r="89" spans="1:18" ht="20.25" customHeight="1">
      <c r="A89" s="27"/>
      <c r="B89" s="20">
        <f>IF(B88&lt;'Informações do financiamento'!$C$6,('Tabela SAC x Prime'!B88+1),"")</f>
        <v>84</v>
      </c>
      <c r="C89" s="21">
        <f>IF(B89&lt;='Informações do financiamento'!$C$6,'Tabela SAC x Prime'!H88,"")</f>
        <v>15850</v>
      </c>
      <c r="D89" s="21">
        <f>IF(B89&lt;='Informações do financiamento'!$C$6,C89*($C$2),"")</f>
        <v>132.42921758561803</v>
      </c>
      <c r="E89" s="21">
        <f>IF(B89&lt;='Informações do financiamento'!$C$6,C89+D89,"")</f>
        <v>15982.429217585617</v>
      </c>
      <c r="F89" s="21">
        <f>IF(B89&lt;='Informações do financiamento'!$C$6,'Informações do financiamento'!$C$4/'Informações do financiamento'!$C$6,"")</f>
        <v>50</v>
      </c>
      <c r="G89" s="21">
        <f>IF(B89&lt;='Informações do financiamento'!$C$6,F89+D89,"")</f>
        <v>182.42921758561803</v>
      </c>
      <c r="H89" s="22">
        <f>IF(B89&lt;='Informações do financiamento'!$C$6,E89-G89,"")</f>
        <v>15800</v>
      </c>
      <c r="I89" s="27"/>
      <c r="J89" s="27"/>
      <c r="K89" s="20">
        <f t="shared" si="0"/>
        <v>84</v>
      </c>
      <c r="L89" s="21">
        <f>IF(K89&lt;='Informações do financiamento'!$C$6,Q88,"")</f>
        <v>19259.948534935917</v>
      </c>
      <c r="M89" s="21">
        <f>IF(K89&lt;='Informações do financiamento'!$C$6,L89*($C$2),"")</f>
        <v>160.9198684681914</v>
      </c>
      <c r="N89" s="21">
        <f>IF(K89&lt;='Informações do financiamento'!$C$6,L89+M89,"")</f>
        <v>19420.868403404107</v>
      </c>
      <c r="O89" s="21">
        <f>IF(K89&lt;='Informações do financiamento'!$C$6,'Tabela SAC x Prime'!P89-'Tabela SAC x Prime'!M89,"")</f>
        <v>12.398149518796117</v>
      </c>
      <c r="P89" s="21">
        <f>IF(K89&lt;='Informações do financiamento'!$C$6,($L$6*$C$2)/(1-(1/(1+$C$2)^'Informações do financiamento'!$C$6)),"")</f>
        <v>173.31801798698751</v>
      </c>
      <c r="Q89" s="22">
        <f>IF(K89&lt;='Informações do financiamento'!$C$6,N89-P89,"")</f>
        <v>19247.550385417118</v>
      </c>
      <c r="R89" s="27"/>
    </row>
    <row r="90" spans="1:18" ht="20.25" customHeight="1">
      <c r="A90" s="27"/>
      <c r="B90" s="20">
        <f>IF(B89&lt;'Informações do financiamento'!$C$6,('Tabela SAC x Prime'!B89+1),"")</f>
        <v>85</v>
      </c>
      <c r="C90" s="21">
        <f>IF(B90&lt;='Informações do financiamento'!$C$6,'Tabela SAC x Prime'!H89,"")</f>
        <v>15800</v>
      </c>
      <c r="D90" s="21">
        <f>IF(B90&lt;='Informações do financiamento'!$C$6,C90*($C$2),"")</f>
        <v>132.01145980143627</v>
      </c>
      <c r="E90" s="21">
        <f>IF(B90&lt;='Informações do financiamento'!$C$6,C90+D90,"")</f>
        <v>15932.011459801437</v>
      </c>
      <c r="F90" s="21">
        <f>IF(B90&lt;='Informações do financiamento'!$C$6,'Informações do financiamento'!$C$4/'Informações do financiamento'!$C$6,"")</f>
        <v>50</v>
      </c>
      <c r="G90" s="21">
        <f>IF(B90&lt;='Informações do financiamento'!$C$6,F90+D90,"")</f>
        <v>182.01145980143627</v>
      </c>
      <c r="H90" s="22">
        <f>IF(B90&lt;='Informações do financiamento'!$C$6,E90-G90,"")</f>
        <v>15750</v>
      </c>
      <c r="I90" s="27"/>
      <c r="J90" s="27"/>
      <c r="K90" s="20">
        <f t="shared" si="0"/>
        <v>85</v>
      </c>
      <c r="L90" s="21">
        <f>IF(K90&lt;='Informações do financiamento'!$C$6,Q89,"")</f>
        <v>19247.550385417118</v>
      </c>
      <c r="M90" s="21">
        <f>IF(K90&lt;='Informações do financiamento'!$C$6,L90*($C$2),"")</f>
        <v>160.81627999877284</v>
      </c>
      <c r="N90" s="21">
        <f>IF(K90&lt;='Informações do financiamento'!$C$6,L90+M90,"")</f>
        <v>19408.366665415891</v>
      </c>
      <c r="O90" s="21">
        <f>IF(K90&lt;='Informações do financiamento'!$C$6,'Tabela SAC x Prime'!P90-'Tabela SAC x Prime'!M90,"")</f>
        <v>12.501737988214671</v>
      </c>
      <c r="P90" s="21">
        <f>IF(K90&lt;='Informações do financiamento'!$C$6,($L$6*$C$2)/(1-(1/(1+$C$2)^'Informações do financiamento'!$C$6)),"")</f>
        <v>173.31801798698751</v>
      </c>
      <c r="Q90" s="22">
        <f>IF(K90&lt;='Informações do financiamento'!$C$6,N90-P90,"")</f>
        <v>19235.048647428903</v>
      </c>
      <c r="R90" s="27"/>
    </row>
    <row r="91" spans="1:18" ht="20.25" customHeight="1">
      <c r="A91" s="27"/>
      <c r="B91" s="20">
        <f>IF(B90&lt;'Informações do financiamento'!$C$6,('Tabela SAC x Prime'!B90+1),"")</f>
        <v>86</v>
      </c>
      <c r="C91" s="21">
        <f>IF(B91&lt;='Informações do financiamento'!$C$6,'Tabela SAC x Prime'!H90,"")</f>
        <v>15750</v>
      </c>
      <c r="D91" s="21">
        <f>IF(B91&lt;='Informações do financiamento'!$C$6,C91*($C$2),"")</f>
        <v>131.59370201725451</v>
      </c>
      <c r="E91" s="21">
        <f>IF(B91&lt;='Informações do financiamento'!$C$6,C91+D91,"")</f>
        <v>15881.593702017255</v>
      </c>
      <c r="F91" s="21">
        <f>IF(B91&lt;='Informações do financiamento'!$C$6,'Informações do financiamento'!$C$4/'Informações do financiamento'!$C$6,"")</f>
        <v>50</v>
      </c>
      <c r="G91" s="21">
        <f>IF(B91&lt;='Informações do financiamento'!$C$6,F91+D91,"")</f>
        <v>181.59370201725451</v>
      </c>
      <c r="H91" s="22">
        <f>IF(B91&lt;='Informações do financiamento'!$C$6,E91-G91,"")</f>
        <v>15700</v>
      </c>
      <c r="I91" s="27"/>
      <c r="J91" s="27"/>
      <c r="K91" s="20">
        <f t="shared" si="0"/>
        <v>86</v>
      </c>
      <c r="L91" s="21">
        <f>IF(K91&lt;='Informações do financiamento'!$C$6,Q90,"")</f>
        <v>19235.048647428903</v>
      </c>
      <c r="M91" s="21">
        <f>IF(K91&lt;='Informações do financiamento'!$C$6,L91*($C$2),"")</f>
        <v>160.71182603156529</v>
      </c>
      <c r="N91" s="21">
        <f>IF(K91&lt;='Informações do financiamento'!$C$6,L91+M91,"")</f>
        <v>19395.760473460468</v>
      </c>
      <c r="O91" s="21">
        <f>IF(K91&lt;='Informações do financiamento'!$C$6,'Tabela SAC x Prime'!P91-'Tabela SAC x Prime'!M91,"")</f>
        <v>12.606191955422219</v>
      </c>
      <c r="P91" s="21">
        <f>IF(K91&lt;='Informações do financiamento'!$C$6,($L$6*$C$2)/(1-(1/(1+$C$2)^'Informações do financiamento'!$C$6)),"")</f>
        <v>173.31801798698751</v>
      </c>
      <c r="Q91" s="22">
        <f>IF(K91&lt;='Informações do financiamento'!$C$6,N91-P91,"")</f>
        <v>19222.44245547348</v>
      </c>
      <c r="R91" s="27"/>
    </row>
    <row r="92" spans="1:18" ht="20.25" customHeight="1">
      <c r="A92" s="27"/>
      <c r="B92" s="20">
        <f>IF(B91&lt;'Informações do financiamento'!$C$6,('Tabela SAC x Prime'!B91+1),"")</f>
        <v>87</v>
      </c>
      <c r="C92" s="21">
        <f>IF(B92&lt;='Informações do financiamento'!$C$6,'Tabela SAC x Prime'!H91,"")</f>
        <v>15700</v>
      </c>
      <c r="D92" s="21">
        <f>IF(B92&lt;='Informações do financiamento'!$C$6,C92*($C$2),"")</f>
        <v>131.17594423307276</v>
      </c>
      <c r="E92" s="21">
        <f>IF(B92&lt;='Informações do financiamento'!$C$6,C92+D92,"")</f>
        <v>15831.175944233073</v>
      </c>
      <c r="F92" s="21">
        <f>IF(B92&lt;='Informações do financiamento'!$C$6,'Informações do financiamento'!$C$4/'Informações do financiamento'!$C$6,"")</f>
        <v>50</v>
      </c>
      <c r="G92" s="21">
        <f>IF(B92&lt;='Informações do financiamento'!$C$6,F92+D92,"")</f>
        <v>181.17594423307276</v>
      </c>
      <c r="H92" s="22">
        <f>IF(B92&lt;='Informações do financiamento'!$C$6,E92-G92,"")</f>
        <v>15650</v>
      </c>
      <c r="I92" s="27"/>
      <c r="J92" s="27"/>
      <c r="K92" s="20">
        <f t="shared" si="0"/>
        <v>87</v>
      </c>
      <c r="L92" s="21">
        <f>IF(K92&lt;='Informações do financiamento'!$C$6,Q91,"")</f>
        <v>19222.44245547348</v>
      </c>
      <c r="M92" s="21">
        <f>IF(K92&lt;='Informações do financiamento'!$C$6,L92*($C$2),"")</f>
        <v>160.60649933519994</v>
      </c>
      <c r="N92" s="21">
        <f>IF(K92&lt;='Informações do financiamento'!$C$6,L92+M92,"")</f>
        <v>19383.048954808681</v>
      </c>
      <c r="O92" s="21">
        <f>IF(K92&lt;='Informações do financiamento'!$C$6,'Tabela SAC x Prime'!P92-'Tabela SAC x Prime'!M92,"")</f>
        <v>12.711518651787571</v>
      </c>
      <c r="P92" s="21">
        <f>IF(K92&lt;='Informações do financiamento'!$C$6,($L$6*$C$2)/(1-(1/(1+$C$2)^'Informações do financiamento'!$C$6)),"")</f>
        <v>173.31801798698751</v>
      </c>
      <c r="Q92" s="22">
        <f>IF(K92&lt;='Informações do financiamento'!$C$6,N92-P92,"")</f>
        <v>19209.730936821692</v>
      </c>
      <c r="R92" s="27"/>
    </row>
    <row r="93" spans="1:18" ht="20.25" customHeight="1">
      <c r="A93" s="27"/>
      <c r="B93" s="20">
        <f>IF(B92&lt;'Informações do financiamento'!$C$6,('Tabela SAC x Prime'!B92+1),"")</f>
        <v>88</v>
      </c>
      <c r="C93" s="21">
        <f>IF(B93&lt;='Informações do financiamento'!$C$6,'Tabela SAC x Prime'!H92,"")</f>
        <v>15650</v>
      </c>
      <c r="D93" s="21">
        <f>IF(B93&lt;='Informações do financiamento'!$C$6,C93*($C$2),"")</f>
        <v>130.758186448891</v>
      </c>
      <c r="E93" s="21">
        <f>IF(B93&lt;='Informações do financiamento'!$C$6,C93+D93,"")</f>
        <v>15780.758186448891</v>
      </c>
      <c r="F93" s="21">
        <f>IF(B93&lt;='Informações do financiamento'!$C$6,'Informações do financiamento'!$C$4/'Informações do financiamento'!$C$6,"")</f>
        <v>50</v>
      </c>
      <c r="G93" s="21">
        <f>IF(B93&lt;='Informações do financiamento'!$C$6,F93+D93,"")</f>
        <v>180.758186448891</v>
      </c>
      <c r="H93" s="22">
        <f>IF(B93&lt;='Informações do financiamento'!$C$6,E93-G93,"")</f>
        <v>15600</v>
      </c>
      <c r="I93" s="27"/>
      <c r="J93" s="27"/>
      <c r="K93" s="20">
        <f t="shared" si="0"/>
        <v>88</v>
      </c>
      <c r="L93" s="21">
        <f>IF(K93&lt;='Informações do financiamento'!$C$6,Q92,"")</f>
        <v>19209.730936821692</v>
      </c>
      <c r="M93" s="21">
        <f>IF(K93&lt;='Informações do financiamento'!$C$6,L93*($C$2),"")</f>
        <v>160.50029261788882</v>
      </c>
      <c r="N93" s="21">
        <f>IF(K93&lt;='Informações do financiamento'!$C$6,L93+M93,"")</f>
        <v>19370.231229439582</v>
      </c>
      <c r="O93" s="21">
        <f>IF(K93&lt;='Informações do financiamento'!$C$6,'Tabela SAC x Prime'!P93-'Tabela SAC x Prime'!M93,"")</f>
        <v>12.817725369098696</v>
      </c>
      <c r="P93" s="21">
        <f>IF(K93&lt;='Informações do financiamento'!$C$6,($L$6*$C$2)/(1-(1/(1+$C$2)^'Informações do financiamento'!$C$6)),"")</f>
        <v>173.31801798698751</v>
      </c>
      <c r="Q93" s="22">
        <f>IF(K93&lt;='Informações do financiamento'!$C$6,N93-P93,"")</f>
        <v>19196.913211452593</v>
      </c>
      <c r="R93" s="27"/>
    </row>
    <row r="94" spans="1:18" ht="20.25" customHeight="1">
      <c r="A94" s="27"/>
      <c r="B94" s="20">
        <f>IF(B93&lt;'Informações do financiamento'!$C$6,('Tabela SAC x Prime'!B93+1),"")</f>
        <v>89</v>
      </c>
      <c r="C94" s="21">
        <f>IF(B94&lt;='Informações do financiamento'!$C$6,'Tabela SAC x Prime'!H93,"")</f>
        <v>15600</v>
      </c>
      <c r="D94" s="21">
        <f>IF(B94&lt;='Informações do financiamento'!$C$6,C94*($C$2),"")</f>
        <v>130.34042866470924</v>
      </c>
      <c r="E94" s="21">
        <f>IF(B94&lt;='Informações do financiamento'!$C$6,C94+D94,"")</f>
        <v>15730.340428664709</v>
      </c>
      <c r="F94" s="21">
        <f>IF(B94&lt;='Informações do financiamento'!$C$6,'Informações do financiamento'!$C$4/'Informações do financiamento'!$C$6,"")</f>
        <v>50</v>
      </c>
      <c r="G94" s="21">
        <f>IF(B94&lt;='Informações do financiamento'!$C$6,F94+D94,"")</f>
        <v>180.34042866470924</v>
      </c>
      <c r="H94" s="22">
        <f>IF(B94&lt;='Informações do financiamento'!$C$6,E94-G94,"")</f>
        <v>15550</v>
      </c>
      <c r="I94" s="27"/>
      <c r="J94" s="27"/>
      <c r="K94" s="20">
        <f t="shared" si="0"/>
        <v>89</v>
      </c>
      <c r="L94" s="21">
        <f>IF(K94&lt;='Informações do financiamento'!$C$6,Q93,"")</f>
        <v>19196.913211452593</v>
      </c>
      <c r="M94" s="21">
        <f>IF(K94&lt;='Informações do financiamento'!$C$6,L94*($C$2),"")</f>
        <v>160.39319852691992</v>
      </c>
      <c r="N94" s="21">
        <f>IF(K94&lt;='Informações do financiamento'!$C$6,L94+M94,"")</f>
        <v>19357.306409979512</v>
      </c>
      <c r="O94" s="21">
        <f>IF(K94&lt;='Informações do financiamento'!$C$6,'Tabela SAC x Prime'!P94-'Tabela SAC x Prime'!M94,"")</f>
        <v>12.924819460067596</v>
      </c>
      <c r="P94" s="21">
        <f>IF(K94&lt;='Informações do financiamento'!$C$6,($L$6*$C$2)/(1-(1/(1+$C$2)^'Informações do financiamento'!$C$6)),"")</f>
        <v>173.31801798698751</v>
      </c>
      <c r="Q94" s="22">
        <f>IF(K94&lt;='Informações do financiamento'!$C$6,N94-P94,"")</f>
        <v>19183.988391992523</v>
      </c>
      <c r="R94" s="27"/>
    </row>
    <row r="95" spans="1:18" ht="20.25" customHeight="1">
      <c r="A95" s="27"/>
      <c r="B95" s="20">
        <f>IF(B94&lt;'Informações do financiamento'!$C$6,('Tabela SAC x Prime'!B94+1),"")</f>
        <v>90</v>
      </c>
      <c r="C95" s="21">
        <f>IF(B95&lt;='Informações do financiamento'!$C$6,'Tabela SAC x Prime'!H94,"")</f>
        <v>15550</v>
      </c>
      <c r="D95" s="21">
        <f>IF(B95&lt;='Informações do financiamento'!$C$6,C95*($C$2),"")</f>
        <v>129.92267088052748</v>
      </c>
      <c r="E95" s="21">
        <f>IF(B95&lt;='Informações do financiamento'!$C$6,C95+D95,"")</f>
        <v>15679.922670880527</v>
      </c>
      <c r="F95" s="21">
        <f>IF(B95&lt;='Informações do financiamento'!$C$6,'Informações do financiamento'!$C$4/'Informações do financiamento'!$C$6,"")</f>
        <v>50</v>
      </c>
      <c r="G95" s="21">
        <f>IF(B95&lt;='Informações do financiamento'!$C$6,F95+D95,"")</f>
        <v>179.92267088052748</v>
      </c>
      <c r="H95" s="22">
        <f>IF(B95&lt;='Informações do financiamento'!$C$6,E95-G95,"")</f>
        <v>15500</v>
      </c>
      <c r="I95" s="27"/>
      <c r="J95" s="27"/>
      <c r="K95" s="20">
        <f t="shared" si="0"/>
        <v>90</v>
      </c>
      <c r="L95" s="21">
        <f>IF(K95&lt;='Informações do financiamento'!$C$6,Q94,"")</f>
        <v>19183.988391992523</v>
      </c>
      <c r="M95" s="21">
        <f>IF(K95&lt;='Informações do financiamento'!$C$6,L95*($C$2),"")</f>
        <v>160.28520964814817</v>
      </c>
      <c r="N95" s="21">
        <f>IF(K95&lt;='Informações do financiamento'!$C$6,L95+M95,"")</f>
        <v>19344.273601640671</v>
      </c>
      <c r="O95" s="21">
        <f>IF(K95&lt;='Informações do financiamento'!$C$6,'Tabela SAC x Prime'!P95-'Tabela SAC x Prime'!M95,"")</f>
        <v>13.032808338839345</v>
      </c>
      <c r="P95" s="21">
        <f>IF(K95&lt;='Informações do financiamento'!$C$6,($L$6*$C$2)/(1-(1/(1+$C$2)^'Informações do financiamento'!$C$6)),"")</f>
        <v>173.31801798698751</v>
      </c>
      <c r="Q95" s="22">
        <f>IF(K95&lt;='Informações do financiamento'!$C$6,N95-P95,"")</f>
        <v>19170.955583653682</v>
      </c>
      <c r="R95" s="27"/>
    </row>
    <row r="96" spans="1:18" ht="20.25" customHeight="1">
      <c r="A96" s="27"/>
      <c r="B96" s="20">
        <f>IF(B95&lt;'Informações do financiamento'!$C$6,('Tabela SAC x Prime'!B95+1),"")</f>
        <v>91</v>
      </c>
      <c r="C96" s="21">
        <f>IF(B96&lt;='Informações do financiamento'!$C$6,'Tabela SAC x Prime'!H95,"")</f>
        <v>15500</v>
      </c>
      <c r="D96" s="21">
        <f>IF(B96&lt;='Informações do financiamento'!$C$6,C96*($C$2),"")</f>
        <v>129.50491309634572</v>
      </c>
      <c r="E96" s="21">
        <f>IF(B96&lt;='Informações do financiamento'!$C$6,C96+D96,"")</f>
        <v>15629.504913096345</v>
      </c>
      <c r="F96" s="21">
        <f>IF(B96&lt;='Informações do financiamento'!$C$6,'Informações do financiamento'!$C$4/'Informações do financiamento'!$C$6,"")</f>
        <v>50</v>
      </c>
      <c r="G96" s="21">
        <f>IF(B96&lt;='Informações do financiamento'!$C$6,F96+D96,"")</f>
        <v>179.50491309634572</v>
      </c>
      <c r="H96" s="22">
        <f>IF(B96&lt;='Informações do financiamento'!$C$6,E96-G96,"")</f>
        <v>15450</v>
      </c>
      <c r="I96" s="27"/>
      <c r="J96" s="27"/>
      <c r="K96" s="20">
        <f t="shared" si="0"/>
        <v>91</v>
      </c>
      <c r="L96" s="21">
        <f>IF(K96&lt;='Informações do financiamento'!$C$6,Q95,"")</f>
        <v>19170.955583653682</v>
      </c>
      <c r="M96" s="21">
        <f>IF(K96&lt;='Informações do financiamento'!$C$6,L96*($C$2),"")</f>
        <v>160.17631850548216</v>
      </c>
      <c r="N96" s="21">
        <f>IF(K96&lt;='Informações do financiamento'!$C$6,L96+M96,"")</f>
        <v>19331.131902159163</v>
      </c>
      <c r="O96" s="21">
        <f>IF(K96&lt;='Informações do financiamento'!$C$6,'Tabela SAC x Prime'!P96-'Tabela SAC x Prime'!M96,"")</f>
        <v>13.141699481505356</v>
      </c>
      <c r="P96" s="21">
        <f>IF(K96&lt;='Informações do financiamento'!$C$6,($L$6*$C$2)/(1-(1/(1+$C$2)^'Informações do financiamento'!$C$6)),"")</f>
        <v>173.31801798698751</v>
      </c>
      <c r="Q96" s="22">
        <f>IF(K96&lt;='Informações do financiamento'!$C$6,N96-P96,"")</f>
        <v>19157.813884172174</v>
      </c>
      <c r="R96" s="27"/>
    </row>
    <row r="97" spans="1:18" ht="20.25" customHeight="1">
      <c r="A97" s="27"/>
      <c r="B97" s="20">
        <f>IF(B96&lt;'Informações do financiamento'!$C$6,('Tabela SAC x Prime'!B96+1),"")</f>
        <v>92</v>
      </c>
      <c r="C97" s="21">
        <f>IF(B97&lt;='Informações do financiamento'!$C$6,'Tabela SAC x Prime'!H96,"")</f>
        <v>15450</v>
      </c>
      <c r="D97" s="21">
        <f>IF(B97&lt;='Informações do financiamento'!$C$6,C97*($C$2),"")</f>
        <v>129.08715531216396</v>
      </c>
      <c r="E97" s="21">
        <f>IF(B97&lt;='Informações do financiamento'!$C$6,C97+D97,"")</f>
        <v>15579.087155312163</v>
      </c>
      <c r="F97" s="21">
        <f>IF(B97&lt;='Informações do financiamento'!$C$6,'Informações do financiamento'!$C$4/'Informações do financiamento'!$C$6,"")</f>
        <v>50</v>
      </c>
      <c r="G97" s="21">
        <f>IF(B97&lt;='Informações do financiamento'!$C$6,F97+D97,"")</f>
        <v>179.08715531216396</v>
      </c>
      <c r="H97" s="22">
        <f>IF(B97&lt;='Informações do financiamento'!$C$6,E97-G97,"")</f>
        <v>15400</v>
      </c>
      <c r="I97" s="27"/>
      <c r="J97" s="27"/>
      <c r="K97" s="20">
        <f t="shared" si="0"/>
        <v>92</v>
      </c>
      <c r="L97" s="21">
        <f>IF(K97&lt;='Informações do financiamento'!$C$6,Q96,"")</f>
        <v>19157.813884172174</v>
      </c>
      <c r="M97" s="21">
        <f>IF(K97&lt;='Informações do financiamento'!$C$6,L97*($C$2),"")</f>
        <v>160.06651756036661</v>
      </c>
      <c r="N97" s="21">
        <f>IF(K97&lt;='Informações do financiamento'!$C$6,L97+M97,"")</f>
        <v>19317.880401732542</v>
      </c>
      <c r="O97" s="21">
        <f>IF(K97&lt;='Informações do financiamento'!$C$6,'Tabela SAC x Prime'!P97-'Tabela SAC x Prime'!M97,"")</f>
        <v>13.251500426620908</v>
      </c>
      <c r="P97" s="21">
        <f>IF(K97&lt;='Informações do financiamento'!$C$6,($L$6*$C$2)/(1-(1/(1+$C$2)^'Informações do financiamento'!$C$6)),"")</f>
        <v>173.31801798698751</v>
      </c>
      <c r="Q97" s="22">
        <f>IF(K97&lt;='Informações do financiamento'!$C$6,N97-P97,"")</f>
        <v>19144.562383745553</v>
      </c>
      <c r="R97" s="27"/>
    </row>
    <row r="98" spans="1:18" ht="20.25" customHeight="1">
      <c r="A98" s="27"/>
      <c r="B98" s="20">
        <f>IF(B97&lt;'Informações do financiamento'!$C$6,('Tabela SAC x Prime'!B97+1),"")</f>
        <v>93</v>
      </c>
      <c r="C98" s="21">
        <f>IF(B98&lt;='Informações do financiamento'!$C$6,'Tabela SAC x Prime'!H97,"")</f>
        <v>15400</v>
      </c>
      <c r="D98" s="21">
        <f>IF(B98&lt;='Informações do financiamento'!$C$6,C98*($C$2),"")</f>
        <v>128.6693975279822</v>
      </c>
      <c r="E98" s="21">
        <f>IF(B98&lt;='Informações do financiamento'!$C$6,C98+D98,"")</f>
        <v>15528.669397527981</v>
      </c>
      <c r="F98" s="21">
        <f>IF(B98&lt;='Informações do financiamento'!$C$6,'Informações do financiamento'!$C$4/'Informações do financiamento'!$C$6,"")</f>
        <v>50</v>
      </c>
      <c r="G98" s="21">
        <f>IF(B98&lt;='Informações do financiamento'!$C$6,F98+D98,"")</f>
        <v>178.6693975279822</v>
      </c>
      <c r="H98" s="22">
        <f>IF(B98&lt;='Informações do financiamento'!$C$6,E98-G98,"")</f>
        <v>15350</v>
      </c>
      <c r="I98" s="27"/>
      <c r="J98" s="27"/>
      <c r="K98" s="20">
        <f t="shared" si="0"/>
        <v>93</v>
      </c>
      <c r="L98" s="21">
        <f>IF(K98&lt;='Informações do financiamento'!$C$6,Q97,"")</f>
        <v>19144.562383745553</v>
      </c>
      <c r="M98" s="21">
        <f>IF(K98&lt;='Informações do financiamento'!$C$6,L98*($C$2),"")</f>
        <v>159.95579921126046</v>
      </c>
      <c r="N98" s="21">
        <f>IF(K98&lt;='Informações do financiamento'!$C$6,L98+M98,"")</f>
        <v>19304.518182956814</v>
      </c>
      <c r="O98" s="21">
        <f>IF(K98&lt;='Informações do financiamento'!$C$6,'Tabela SAC x Prime'!P98-'Tabela SAC x Prime'!M98,"")</f>
        <v>13.362218775727058</v>
      </c>
      <c r="P98" s="21">
        <f>IF(K98&lt;='Informações do financiamento'!$C$6,($L$6*$C$2)/(1-(1/(1+$C$2)^'Informações do financiamento'!$C$6)),"")</f>
        <v>173.31801798698751</v>
      </c>
      <c r="Q98" s="22">
        <f>IF(K98&lt;='Informações do financiamento'!$C$6,N98-P98,"")</f>
        <v>19131.200164969825</v>
      </c>
      <c r="R98" s="27"/>
    </row>
    <row r="99" spans="1:18" ht="20.25" customHeight="1">
      <c r="A99" s="27"/>
      <c r="B99" s="20">
        <f>IF(B98&lt;'Informações do financiamento'!$C$6,('Tabela SAC x Prime'!B98+1),"")</f>
        <v>94</v>
      </c>
      <c r="C99" s="21">
        <f>IF(B99&lt;='Informações do financiamento'!$C$6,'Tabela SAC x Prime'!H98,"")</f>
        <v>15350</v>
      </c>
      <c r="D99" s="21">
        <f>IF(B99&lt;='Informações do financiamento'!$C$6,C99*($C$2),"")</f>
        <v>128.25163974380044</v>
      </c>
      <c r="E99" s="21">
        <f>IF(B99&lt;='Informações do financiamento'!$C$6,C99+D99,"")</f>
        <v>15478.251639743801</v>
      </c>
      <c r="F99" s="21">
        <f>IF(B99&lt;='Informações do financiamento'!$C$6,'Informações do financiamento'!$C$4/'Informações do financiamento'!$C$6,"")</f>
        <v>50</v>
      </c>
      <c r="G99" s="21">
        <f>IF(B99&lt;='Informações do financiamento'!$C$6,F99+D99,"")</f>
        <v>178.25163974380044</v>
      </c>
      <c r="H99" s="22">
        <f>IF(B99&lt;='Informações do financiamento'!$C$6,E99-G99,"")</f>
        <v>15300</v>
      </c>
      <c r="I99" s="27"/>
      <c r="J99" s="27"/>
      <c r="K99" s="20">
        <f t="shared" si="0"/>
        <v>94</v>
      </c>
      <c r="L99" s="21">
        <f>IF(K99&lt;='Informações do financiamento'!$C$6,Q98,"")</f>
        <v>19131.200164969825</v>
      </c>
      <c r="M99" s="21">
        <f>IF(K99&lt;='Informações do financiamento'!$C$6,L99*($C$2),"")</f>
        <v>159.84415579311045</v>
      </c>
      <c r="N99" s="21">
        <f>IF(K99&lt;='Informações do financiamento'!$C$6,L99+M99,"")</f>
        <v>19291.044320762936</v>
      </c>
      <c r="O99" s="21">
        <f>IF(K99&lt;='Informações do financiamento'!$C$6,'Tabela SAC x Prime'!P99-'Tabela SAC x Prime'!M99,"")</f>
        <v>13.473862193877068</v>
      </c>
      <c r="P99" s="21">
        <f>IF(K99&lt;='Informações do financiamento'!$C$6,($L$6*$C$2)/(1-(1/(1+$C$2)^'Informações do financiamento'!$C$6)),"")</f>
        <v>173.31801798698751</v>
      </c>
      <c r="Q99" s="22">
        <f>IF(K99&lt;='Informações do financiamento'!$C$6,N99-P99,"")</f>
        <v>19117.726302775947</v>
      </c>
      <c r="R99" s="27"/>
    </row>
    <row r="100" spans="1:18" ht="20.25" customHeight="1">
      <c r="A100" s="27"/>
      <c r="B100" s="20">
        <f>IF(B99&lt;'Informações do financiamento'!$C$6,('Tabela SAC x Prime'!B99+1),"")</f>
        <v>95</v>
      </c>
      <c r="C100" s="21">
        <f>IF(B100&lt;='Informações do financiamento'!$C$6,'Tabela SAC x Prime'!H99,"")</f>
        <v>15300</v>
      </c>
      <c r="D100" s="21">
        <f>IF(B100&lt;='Informações do financiamento'!$C$6,C100*($C$2),"")</f>
        <v>127.83388195961867</v>
      </c>
      <c r="E100" s="21">
        <f>IF(B100&lt;='Informações do financiamento'!$C$6,C100+D100,"")</f>
        <v>15427.833881959619</v>
      </c>
      <c r="F100" s="21">
        <f>IF(B100&lt;='Informações do financiamento'!$C$6,'Informações do financiamento'!$C$4/'Informações do financiamento'!$C$6,"")</f>
        <v>50</v>
      </c>
      <c r="G100" s="21">
        <f>IF(B100&lt;='Informações do financiamento'!$C$6,F100+D100,"")</f>
        <v>177.83388195961868</v>
      </c>
      <c r="H100" s="22">
        <f>IF(B100&lt;='Informações do financiamento'!$C$6,E100-G100,"")</f>
        <v>15250</v>
      </c>
      <c r="I100" s="27"/>
      <c r="J100" s="27"/>
      <c r="K100" s="20">
        <f t="shared" si="0"/>
        <v>95</v>
      </c>
      <c r="L100" s="21">
        <f>IF(K100&lt;='Informações do financiamento'!$C$6,Q99,"")</f>
        <v>19117.726302775947</v>
      </c>
      <c r="M100" s="21">
        <f>IF(K100&lt;='Informações do financiamento'!$C$6,L100*($C$2),"")</f>
        <v>159.73157957682074</v>
      </c>
      <c r="N100" s="21">
        <f>IF(K100&lt;='Informações do financiamento'!$C$6,L100+M100,"")</f>
        <v>19277.457882352766</v>
      </c>
      <c r="O100" s="21">
        <f>IF(K100&lt;='Informações do financiamento'!$C$6,'Tabela SAC x Prime'!P100-'Tabela SAC x Prime'!M100,"")</f>
        <v>13.586438410166778</v>
      </c>
      <c r="P100" s="21">
        <f>IF(K100&lt;='Informações do financiamento'!$C$6,($L$6*$C$2)/(1-(1/(1+$C$2)^'Informações do financiamento'!$C$6)),"")</f>
        <v>173.31801798698751</v>
      </c>
      <c r="Q100" s="22">
        <f>IF(K100&lt;='Informações do financiamento'!$C$6,N100-P100,"")</f>
        <v>19104.139864365778</v>
      </c>
      <c r="R100" s="27"/>
    </row>
    <row r="101" spans="1:18" ht="20.25" customHeight="1">
      <c r="A101" s="27"/>
      <c r="B101" s="20">
        <f>IF(B100&lt;'Informações do financiamento'!$C$6,('Tabela SAC x Prime'!B100+1),"")</f>
        <v>96</v>
      </c>
      <c r="C101" s="21">
        <f>IF(B101&lt;='Informações do financiamento'!$C$6,'Tabela SAC x Prime'!H100,"")</f>
        <v>15250</v>
      </c>
      <c r="D101" s="21">
        <f>IF(B101&lt;='Informações do financiamento'!$C$6,C101*($C$2),"")</f>
        <v>127.41612417543691</v>
      </c>
      <c r="E101" s="21">
        <f>IF(B101&lt;='Informações do financiamento'!$C$6,C101+D101,"")</f>
        <v>15377.416124175437</v>
      </c>
      <c r="F101" s="21">
        <f>IF(B101&lt;='Informações do financiamento'!$C$6,'Informações do financiamento'!$C$4/'Informações do financiamento'!$C$6,"")</f>
        <v>50</v>
      </c>
      <c r="G101" s="21">
        <f>IF(B101&lt;='Informações do financiamento'!$C$6,F101+D101,"")</f>
        <v>177.41612417543689</v>
      </c>
      <c r="H101" s="22">
        <f>IF(B101&lt;='Informações do financiamento'!$C$6,E101-G101,"")</f>
        <v>15200</v>
      </c>
      <c r="I101" s="27"/>
      <c r="J101" s="27"/>
      <c r="K101" s="20">
        <f t="shared" si="0"/>
        <v>96</v>
      </c>
      <c r="L101" s="21">
        <f>IF(K101&lt;='Informações do financiamento'!$C$6,Q100,"")</f>
        <v>19104.139864365778</v>
      </c>
      <c r="M101" s="21">
        <f>IF(K101&lt;='Informações do financiamento'!$C$6,L101*($C$2),"")</f>
        <v>159.61806276871766</v>
      </c>
      <c r="N101" s="21">
        <f>IF(K101&lt;='Informações do financiamento'!$C$6,L101+M101,"")</f>
        <v>19263.757927134495</v>
      </c>
      <c r="O101" s="21">
        <f>IF(K101&lt;='Informações do financiamento'!$C$6,'Tabela SAC x Prime'!P101-'Tabela SAC x Prime'!M101,"")</f>
        <v>13.699955218269849</v>
      </c>
      <c r="P101" s="21">
        <f>IF(K101&lt;='Informações do financiamento'!$C$6,($L$6*$C$2)/(1-(1/(1+$C$2)^'Informações do financiamento'!$C$6)),"")</f>
        <v>173.31801798698751</v>
      </c>
      <c r="Q101" s="22">
        <f>IF(K101&lt;='Informações do financiamento'!$C$6,N101-P101,"")</f>
        <v>19090.439909147506</v>
      </c>
      <c r="R101" s="27"/>
    </row>
    <row r="102" spans="1:18" ht="20.25" customHeight="1">
      <c r="A102" s="27"/>
      <c r="B102" s="20">
        <f>IF(B101&lt;'Informações do financiamento'!$C$6,('Tabela SAC x Prime'!B101+1),"")</f>
        <v>97</v>
      </c>
      <c r="C102" s="21">
        <f>IF(B102&lt;='Informações do financiamento'!$C$6,'Tabela SAC x Prime'!H101,"")</f>
        <v>15200</v>
      </c>
      <c r="D102" s="21">
        <f>IF(B102&lt;='Informações do financiamento'!$C$6,C102*($C$2),"")</f>
        <v>126.99836639125515</v>
      </c>
      <c r="E102" s="21">
        <f>IF(B102&lt;='Informações do financiamento'!$C$6,C102+D102,"")</f>
        <v>15326.998366391255</v>
      </c>
      <c r="F102" s="21">
        <f>IF(B102&lt;='Informações do financiamento'!$C$6,'Informações do financiamento'!$C$4/'Informações do financiamento'!$C$6,"")</f>
        <v>50</v>
      </c>
      <c r="G102" s="21">
        <f>IF(B102&lt;='Informações do financiamento'!$C$6,F102+D102,"")</f>
        <v>176.99836639125516</v>
      </c>
      <c r="H102" s="22">
        <f>IF(B102&lt;='Informações do financiamento'!$C$6,E102-G102,"")</f>
        <v>15150</v>
      </c>
      <c r="I102" s="27"/>
      <c r="J102" s="27"/>
      <c r="K102" s="20">
        <f t="shared" si="0"/>
        <v>97</v>
      </c>
      <c r="L102" s="21">
        <f>IF(K102&lt;='Informações do financiamento'!$C$6,Q101,"")</f>
        <v>19090.439909147506</v>
      </c>
      <c r="M102" s="21">
        <f>IF(K102&lt;='Informações do financiamento'!$C$6,L102*($C$2),"")</f>
        <v>159.50359751001017</v>
      </c>
      <c r="N102" s="21">
        <f>IF(K102&lt;='Informações do financiamento'!$C$6,L102+M102,"")</f>
        <v>19249.943506657517</v>
      </c>
      <c r="O102" s="21">
        <f>IF(K102&lt;='Informações do financiamento'!$C$6,'Tabela SAC x Prime'!P102-'Tabela SAC x Prime'!M102,"")</f>
        <v>13.814420476977347</v>
      </c>
      <c r="P102" s="21">
        <f>IF(K102&lt;='Informações do financiamento'!$C$6,($L$6*$C$2)/(1-(1/(1+$C$2)^'Informações do financiamento'!$C$6)),"")</f>
        <v>173.31801798698751</v>
      </c>
      <c r="Q102" s="22">
        <f>IF(K102&lt;='Informações do financiamento'!$C$6,N102-P102,"")</f>
        <v>19076.625488670528</v>
      </c>
      <c r="R102" s="27"/>
    </row>
    <row r="103" spans="1:18" ht="20.25" customHeight="1">
      <c r="A103" s="27"/>
      <c r="B103" s="20">
        <f>IF(B102&lt;'Informações do financiamento'!$C$6,('Tabela SAC x Prime'!B102+1),"")</f>
        <v>98</v>
      </c>
      <c r="C103" s="21">
        <f>IF(B103&lt;='Informações do financiamento'!$C$6,'Tabela SAC x Prime'!H102,"")</f>
        <v>15150</v>
      </c>
      <c r="D103" s="21">
        <f>IF(B103&lt;='Informações do financiamento'!$C$6,C103*($C$2),"")</f>
        <v>126.58060860707339</v>
      </c>
      <c r="E103" s="21">
        <f>IF(B103&lt;='Informações do financiamento'!$C$6,C103+D103,"")</f>
        <v>15276.580608607073</v>
      </c>
      <c r="F103" s="21">
        <f>IF(B103&lt;='Informações do financiamento'!$C$6,'Informações do financiamento'!$C$4/'Informações do financiamento'!$C$6,"")</f>
        <v>50</v>
      </c>
      <c r="G103" s="21">
        <f>IF(B103&lt;='Informações do financiamento'!$C$6,F103+D103,"")</f>
        <v>176.58060860707337</v>
      </c>
      <c r="H103" s="22">
        <f>IF(B103&lt;='Informações do financiamento'!$C$6,E103-G103,"")</f>
        <v>15100</v>
      </c>
      <c r="I103" s="27"/>
      <c r="J103" s="27"/>
      <c r="K103" s="20">
        <f t="shared" si="0"/>
        <v>98</v>
      </c>
      <c r="L103" s="21">
        <f>IF(K103&lt;='Informações do financiamento'!$C$6,Q102,"")</f>
        <v>19076.625488670528</v>
      </c>
      <c r="M103" s="21">
        <f>IF(K103&lt;='Informações do financiamento'!$C$6,L103*($C$2),"")</f>
        <v>159.38817587624581</v>
      </c>
      <c r="N103" s="21">
        <f>IF(K103&lt;='Informações do financiamento'!$C$6,L103+M103,"")</f>
        <v>19236.013664546776</v>
      </c>
      <c r="O103" s="21">
        <f>IF(K103&lt;='Informações do financiamento'!$C$6,'Tabela SAC x Prime'!P103-'Tabela SAC x Prime'!M103,"")</f>
        <v>13.929842110741703</v>
      </c>
      <c r="P103" s="21">
        <f>IF(K103&lt;='Informações do financiamento'!$C$6,($L$6*$C$2)/(1-(1/(1+$C$2)^'Informações do financiamento'!$C$6)),"")</f>
        <v>173.31801798698751</v>
      </c>
      <c r="Q103" s="22">
        <f>IF(K103&lt;='Informações do financiamento'!$C$6,N103-P103,"")</f>
        <v>19062.695646559787</v>
      </c>
      <c r="R103" s="27"/>
    </row>
    <row r="104" spans="1:18" ht="20.25" customHeight="1">
      <c r="A104" s="27"/>
      <c r="B104" s="20">
        <f>IF(B103&lt;'Informações do financiamento'!$C$6,('Tabela SAC x Prime'!B103+1),"")</f>
        <v>99</v>
      </c>
      <c r="C104" s="21">
        <f>IF(B104&lt;='Informações do financiamento'!$C$6,'Tabela SAC x Prime'!H103,"")</f>
        <v>15100</v>
      </c>
      <c r="D104" s="21">
        <f>IF(B104&lt;='Informações do financiamento'!$C$6,C104*($C$2),"")</f>
        <v>126.16285082289163</v>
      </c>
      <c r="E104" s="21">
        <f>IF(B104&lt;='Informações do financiamento'!$C$6,C104+D104,"")</f>
        <v>15226.162850822891</v>
      </c>
      <c r="F104" s="21">
        <f>IF(B104&lt;='Informações do financiamento'!$C$6,'Informações do financiamento'!$C$4/'Informações do financiamento'!$C$6,"")</f>
        <v>50</v>
      </c>
      <c r="G104" s="21">
        <f>IF(B104&lt;='Informações do financiamento'!$C$6,F104+D104,"")</f>
        <v>176.16285082289164</v>
      </c>
      <c r="H104" s="22">
        <f>IF(B104&lt;='Informações do financiamento'!$C$6,E104-G104,"")</f>
        <v>15050</v>
      </c>
      <c r="I104" s="27"/>
      <c r="J104" s="27"/>
      <c r="K104" s="20">
        <f t="shared" si="0"/>
        <v>99</v>
      </c>
      <c r="L104" s="21">
        <f>IF(K104&lt;='Informações do financiamento'!$C$6,Q103,"")</f>
        <v>19062.695646559787</v>
      </c>
      <c r="M104" s="21">
        <f>IF(K104&lt;='Informações do financiamento'!$C$6,L104*($C$2),"")</f>
        <v>159.27178987676211</v>
      </c>
      <c r="N104" s="21">
        <f>IF(K104&lt;='Informações do financiamento'!$C$6,L104+M104,"")</f>
        <v>19221.967436436549</v>
      </c>
      <c r="O104" s="21">
        <f>IF(K104&lt;='Informações do financiamento'!$C$6,'Tabela SAC x Prime'!P104-'Tabela SAC x Prime'!M104,"")</f>
        <v>14.0462281102254</v>
      </c>
      <c r="P104" s="21">
        <f>IF(K104&lt;='Informações do financiamento'!$C$6,($L$6*$C$2)/(1-(1/(1+$C$2)^'Informações do financiamento'!$C$6)),"")</f>
        <v>173.31801798698751</v>
      </c>
      <c r="Q104" s="22">
        <f>IF(K104&lt;='Informações do financiamento'!$C$6,N104-P104,"")</f>
        <v>19048.64941844956</v>
      </c>
      <c r="R104" s="27"/>
    </row>
    <row r="105" spans="1:18" ht="20.25" customHeight="1">
      <c r="A105" s="27"/>
      <c r="B105" s="20">
        <f>IF(B104&lt;'Informações do financiamento'!$C$6,('Tabela SAC x Prime'!B104+1),"")</f>
        <v>100</v>
      </c>
      <c r="C105" s="21">
        <f>IF(B105&lt;='Informações do financiamento'!$C$6,'Tabela SAC x Prime'!H104,"")</f>
        <v>15050</v>
      </c>
      <c r="D105" s="21">
        <f>IF(B105&lt;='Informações do financiamento'!$C$6,C105*($C$2),"")</f>
        <v>125.74509303870987</v>
      </c>
      <c r="E105" s="21">
        <f>IF(B105&lt;='Informações do financiamento'!$C$6,C105+D105,"")</f>
        <v>15175.745093038709</v>
      </c>
      <c r="F105" s="21">
        <f>IF(B105&lt;='Informações do financiamento'!$C$6,'Informações do financiamento'!$C$4/'Informações do financiamento'!$C$6,"")</f>
        <v>50</v>
      </c>
      <c r="G105" s="21">
        <f>IF(B105&lt;='Informações do financiamento'!$C$6,F105+D105,"")</f>
        <v>175.74509303870985</v>
      </c>
      <c r="H105" s="22">
        <f>IF(B105&lt;='Informações do financiamento'!$C$6,E105-G105,"")</f>
        <v>15000</v>
      </c>
      <c r="I105" s="27"/>
      <c r="J105" s="27"/>
      <c r="K105" s="20">
        <f t="shared" si="0"/>
        <v>100</v>
      </c>
      <c r="L105" s="21">
        <f>IF(K105&lt;='Informações do financiamento'!$C$6,Q104,"")</f>
        <v>19048.64941844956</v>
      </c>
      <c r="M105" s="21">
        <f>IF(K105&lt;='Informações do financiamento'!$C$6,L105*($C$2),"")</f>
        <v>159.15443145413332</v>
      </c>
      <c r="N105" s="21">
        <f>IF(K105&lt;='Informações do financiamento'!$C$6,L105+M105,"")</f>
        <v>19207.803849903692</v>
      </c>
      <c r="O105" s="21">
        <f>IF(K105&lt;='Informações do financiamento'!$C$6,'Tabela SAC x Prime'!P105-'Tabela SAC x Prime'!M105,"")</f>
        <v>14.163586532854197</v>
      </c>
      <c r="P105" s="21">
        <f>IF(K105&lt;='Informações do financiamento'!$C$6,($L$6*$C$2)/(1-(1/(1+$C$2)^'Informações do financiamento'!$C$6)),"")</f>
        <v>173.31801798698751</v>
      </c>
      <c r="Q105" s="22">
        <f>IF(K105&lt;='Informações do financiamento'!$C$6,N105-P105,"")</f>
        <v>19034.485831916703</v>
      </c>
      <c r="R105" s="27"/>
    </row>
    <row r="106" spans="1:18" ht="20.25" customHeight="1">
      <c r="A106" s="27"/>
      <c r="B106" s="20">
        <f>IF(B105&lt;'Informações do financiamento'!$C$6,('Tabela SAC x Prime'!B105+1),"")</f>
        <v>101</v>
      </c>
      <c r="C106" s="21">
        <f>IF(B106&lt;='Informações do financiamento'!$C$6,'Tabela SAC x Prime'!H105,"")</f>
        <v>15000</v>
      </c>
      <c r="D106" s="21">
        <f>IF(B106&lt;='Informações do financiamento'!$C$6,C106*($C$2),"")</f>
        <v>125.32733525452811</v>
      </c>
      <c r="E106" s="21">
        <f>IF(B106&lt;='Informações do financiamento'!$C$6,C106+D106,"")</f>
        <v>15125.327335254527</v>
      </c>
      <c r="F106" s="21">
        <f>IF(B106&lt;='Informações do financiamento'!$C$6,'Informações do financiamento'!$C$4/'Informações do financiamento'!$C$6,"")</f>
        <v>50</v>
      </c>
      <c r="G106" s="21">
        <f>IF(B106&lt;='Informações do financiamento'!$C$6,F106+D106,"")</f>
        <v>175.32733525452812</v>
      </c>
      <c r="H106" s="22">
        <f>IF(B106&lt;='Informações do financiamento'!$C$6,E106-G106,"")</f>
        <v>14950</v>
      </c>
      <c r="I106" s="27"/>
      <c r="J106" s="27"/>
      <c r="K106" s="20">
        <f t="shared" si="0"/>
        <v>101</v>
      </c>
      <c r="L106" s="21">
        <f>IF(K106&lt;='Informações do financiamento'!$C$6,Q105,"")</f>
        <v>19034.485831916703</v>
      </c>
      <c r="M106" s="21">
        <f>IF(K106&lt;='Informações do financiamento'!$C$6,L106*($C$2),"")</f>
        <v>159.03609248361266</v>
      </c>
      <c r="N106" s="21">
        <f>IF(K106&lt;='Informações do financiamento'!$C$6,L106+M106,"")</f>
        <v>19193.521924400316</v>
      </c>
      <c r="O106" s="21">
        <f>IF(K106&lt;='Informações do financiamento'!$C$6,'Tabela SAC x Prime'!P106-'Tabela SAC x Prime'!M106,"")</f>
        <v>14.28192550337485</v>
      </c>
      <c r="P106" s="21">
        <f>IF(K106&lt;='Informações do financiamento'!$C$6,($L$6*$C$2)/(1-(1/(1+$C$2)^'Informações do financiamento'!$C$6)),"")</f>
        <v>173.31801798698751</v>
      </c>
      <c r="Q106" s="22">
        <f>IF(K106&lt;='Informações do financiamento'!$C$6,N106-P106,"")</f>
        <v>19020.203906413328</v>
      </c>
      <c r="R106" s="27"/>
    </row>
    <row r="107" spans="1:18" ht="20.25" customHeight="1">
      <c r="A107" s="27"/>
      <c r="B107" s="20">
        <f>IF(B106&lt;'Informações do financiamento'!$C$6,('Tabela SAC x Prime'!B106+1),"")</f>
        <v>102</v>
      </c>
      <c r="C107" s="21">
        <f>IF(B107&lt;='Informações do financiamento'!$C$6,'Tabela SAC x Prime'!H106,"")</f>
        <v>14950</v>
      </c>
      <c r="D107" s="21">
        <f>IF(B107&lt;='Informações do financiamento'!$C$6,C107*($C$2),"")</f>
        <v>124.90957747034635</v>
      </c>
      <c r="E107" s="21">
        <f>IF(B107&lt;='Informações do financiamento'!$C$6,C107+D107,"")</f>
        <v>15074.909577470346</v>
      </c>
      <c r="F107" s="21">
        <f>IF(B107&lt;='Informações do financiamento'!$C$6,'Informações do financiamento'!$C$4/'Informações do financiamento'!$C$6,"")</f>
        <v>50</v>
      </c>
      <c r="G107" s="21">
        <f>IF(B107&lt;='Informações do financiamento'!$C$6,F107+D107,"")</f>
        <v>174.90957747034633</v>
      </c>
      <c r="H107" s="22">
        <f>IF(B107&lt;='Informações do financiamento'!$C$6,E107-G107,"")</f>
        <v>14900</v>
      </c>
      <c r="I107" s="27"/>
      <c r="J107" s="27"/>
      <c r="K107" s="20">
        <f t="shared" si="0"/>
        <v>102</v>
      </c>
      <c r="L107" s="21">
        <f>IF(K107&lt;='Informações do financiamento'!$C$6,Q106,"")</f>
        <v>19020.203906413328</v>
      </c>
      <c r="M107" s="21">
        <f>IF(K107&lt;='Informações do financiamento'!$C$6,L107*($C$2),"")</f>
        <v>158.91676477256988</v>
      </c>
      <c r="N107" s="21">
        <f>IF(K107&lt;='Informações do financiamento'!$C$6,L107+M107,"")</f>
        <v>19179.120671185898</v>
      </c>
      <c r="O107" s="21">
        <f>IF(K107&lt;='Informações do financiamento'!$C$6,'Tabela SAC x Prime'!P107-'Tabela SAC x Prime'!M107,"")</f>
        <v>14.401253214417636</v>
      </c>
      <c r="P107" s="21">
        <f>IF(K107&lt;='Informações do financiamento'!$C$6,($L$6*$C$2)/(1-(1/(1+$C$2)^'Informações do financiamento'!$C$6)),"")</f>
        <v>173.31801798698751</v>
      </c>
      <c r="Q107" s="22">
        <f>IF(K107&lt;='Informações do financiamento'!$C$6,N107-P107,"")</f>
        <v>19005.802653198909</v>
      </c>
      <c r="R107" s="27"/>
    </row>
    <row r="108" spans="1:18" ht="20.25" customHeight="1">
      <c r="A108" s="27"/>
      <c r="B108" s="20">
        <f>IF(B107&lt;'Informações do financiamento'!$C$6,('Tabela SAC x Prime'!B107+1),"")</f>
        <v>103</v>
      </c>
      <c r="C108" s="21">
        <f>IF(B108&lt;='Informações do financiamento'!$C$6,'Tabela SAC x Prime'!H107,"")</f>
        <v>14900</v>
      </c>
      <c r="D108" s="21">
        <f>IF(B108&lt;='Informações do financiamento'!$C$6,C108*($C$2),"")</f>
        <v>124.49181968616459</v>
      </c>
      <c r="E108" s="21">
        <f>IF(B108&lt;='Informações do financiamento'!$C$6,C108+D108,"")</f>
        <v>15024.491819686165</v>
      </c>
      <c r="F108" s="21">
        <f>IF(B108&lt;='Informações do financiamento'!$C$6,'Informações do financiamento'!$C$4/'Informações do financiamento'!$C$6,"")</f>
        <v>50</v>
      </c>
      <c r="G108" s="21">
        <f>IF(B108&lt;='Informações do financiamento'!$C$6,F108+D108,"")</f>
        <v>174.4918196861646</v>
      </c>
      <c r="H108" s="22">
        <f>IF(B108&lt;='Informações do financiamento'!$C$6,E108-G108,"")</f>
        <v>14850</v>
      </c>
      <c r="I108" s="27"/>
      <c r="J108" s="27"/>
      <c r="K108" s="20">
        <f t="shared" si="0"/>
        <v>103</v>
      </c>
      <c r="L108" s="21">
        <f>IF(K108&lt;='Informações do financiamento'!$C$6,Q107,"")</f>
        <v>19005.802653198909</v>
      </c>
      <c r="M108" s="21">
        <f>IF(K108&lt;='Informações do financiamento'!$C$6,L108*($C$2),"")</f>
        <v>158.79644005992395</v>
      </c>
      <c r="N108" s="21">
        <f>IF(K108&lt;='Informações do financiamento'!$C$6,L108+M108,"")</f>
        <v>19164.599093258832</v>
      </c>
      <c r="O108" s="21">
        <f>IF(K108&lt;='Informações do financiamento'!$C$6,'Tabela SAC x Prime'!P108-'Tabela SAC x Prime'!M108,"")</f>
        <v>14.521577927063561</v>
      </c>
      <c r="P108" s="21">
        <f>IF(K108&lt;='Informações do financiamento'!$C$6,($L$6*$C$2)/(1-(1/(1+$C$2)^'Informações do financiamento'!$C$6)),"")</f>
        <v>173.31801798698751</v>
      </c>
      <c r="Q108" s="22">
        <f>IF(K108&lt;='Informações do financiamento'!$C$6,N108-P108,"")</f>
        <v>18991.281075271843</v>
      </c>
      <c r="R108" s="27"/>
    </row>
    <row r="109" spans="1:18" ht="20.25" customHeight="1">
      <c r="A109" s="27"/>
      <c r="B109" s="20">
        <f>IF(B108&lt;'Informações do financiamento'!$C$6,('Tabela SAC x Prime'!B108+1),"")</f>
        <v>104</v>
      </c>
      <c r="C109" s="21">
        <f>IF(B109&lt;='Informações do financiamento'!$C$6,'Tabela SAC x Prime'!H108,"")</f>
        <v>14850</v>
      </c>
      <c r="D109" s="21">
        <f>IF(B109&lt;='Informações do financiamento'!$C$6,C109*($C$2),"")</f>
        <v>124.07406190198283</v>
      </c>
      <c r="E109" s="21">
        <f>IF(B109&lt;='Informações do financiamento'!$C$6,C109+D109,"")</f>
        <v>14974.074061901983</v>
      </c>
      <c r="F109" s="21">
        <f>IF(B109&lt;='Informações do financiamento'!$C$6,'Informações do financiamento'!$C$4/'Informações do financiamento'!$C$6,"")</f>
        <v>50</v>
      </c>
      <c r="G109" s="21">
        <f>IF(B109&lt;='Informações do financiamento'!$C$6,F109+D109,"")</f>
        <v>174.07406190198282</v>
      </c>
      <c r="H109" s="22">
        <f>IF(B109&lt;='Informações do financiamento'!$C$6,E109-G109,"")</f>
        <v>14800</v>
      </c>
      <c r="I109" s="27"/>
      <c r="J109" s="27"/>
      <c r="K109" s="20">
        <f t="shared" si="0"/>
        <v>104</v>
      </c>
      <c r="L109" s="21">
        <f>IF(K109&lt;='Informações do financiamento'!$C$6,Q108,"")</f>
        <v>18991.281075271843</v>
      </c>
      <c r="M109" s="21">
        <f>IF(K109&lt;='Informações do financiamento'!$C$6,L109*($C$2),"")</f>
        <v>158.67511001557128</v>
      </c>
      <c r="N109" s="21">
        <f>IF(K109&lt;='Informações do financiamento'!$C$6,L109+M109,"")</f>
        <v>19149.956185287414</v>
      </c>
      <c r="O109" s="21">
        <f>IF(K109&lt;='Informações do financiamento'!$C$6,'Tabela SAC x Prime'!P109-'Tabela SAC x Prime'!M109,"")</f>
        <v>14.642907971416236</v>
      </c>
      <c r="P109" s="21">
        <f>IF(K109&lt;='Informações do financiamento'!$C$6,($L$6*$C$2)/(1-(1/(1+$C$2)^'Informações do financiamento'!$C$6)),"")</f>
        <v>173.31801798698751</v>
      </c>
      <c r="Q109" s="22">
        <f>IF(K109&lt;='Informações do financiamento'!$C$6,N109-P109,"")</f>
        <v>18976.638167300425</v>
      </c>
      <c r="R109" s="27"/>
    </row>
    <row r="110" spans="1:18" ht="20.25" customHeight="1">
      <c r="A110" s="27"/>
      <c r="B110" s="20">
        <f>IF(B109&lt;'Informações do financiamento'!$C$6,('Tabela SAC x Prime'!B109+1),"")</f>
        <v>105</v>
      </c>
      <c r="C110" s="21">
        <f>IF(B110&lt;='Informações do financiamento'!$C$6,'Tabela SAC x Prime'!H109,"")</f>
        <v>14800</v>
      </c>
      <c r="D110" s="21">
        <f>IF(B110&lt;='Informações do financiamento'!$C$6,C110*($C$2),"")</f>
        <v>123.65630411780106</v>
      </c>
      <c r="E110" s="21">
        <f>IF(B110&lt;='Informações do financiamento'!$C$6,C110+D110,"")</f>
        <v>14923.656304117801</v>
      </c>
      <c r="F110" s="21">
        <f>IF(B110&lt;='Informações do financiamento'!$C$6,'Informações do financiamento'!$C$4/'Informações do financiamento'!$C$6,"")</f>
        <v>50</v>
      </c>
      <c r="G110" s="21">
        <f>IF(B110&lt;='Informações do financiamento'!$C$6,F110+D110,"")</f>
        <v>173.65630411780106</v>
      </c>
      <c r="H110" s="22">
        <f>IF(B110&lt;='Informações do financiamento'!$C$6,E110-G110,"")</f>
        <v>14750</v>
      </c>
      <c r="I110" s="27"/>
      <c r="J110" s="27"/>
      <c r="K110" s="20">
        <f t="shared" si="0"/>
        <v>105</v>
      </c>
      <c r="L110" s="21">
        <f>IF(K110&lt;='Informações do financiamento'!$C$6,Q109,"")</f>
        <v>18976.638167300425</v>
      </c>
      <c r="M110" s="21">
        <f>IF(K110&lt;='Informações do financiamento'!$C$6,L110*($C$2),"")</f>
        <v>158.55276623980896</v>
      </c>
      <c r="N110" s="21">
        <f>IF(K110&lt;='Informações do financiamento'!$C$6,L110+M110,"")</f>
        <v>19135.190933540234</v>
      </c>
      <c r="O110" s="21">
        <f>IF(K110&lt;='Informações do financiamento'!$C$6,'Tabela SAC x Prime'!P110-'Tabela SAC x Prime'!M110,"")</f>
        <v>14.765251747178553</v>
      </c>
      <c r="P110" s="21">
        <f>IF(K110&lt;='Informações do financiamento'!$C$6,($L$6*$C$2)/(1-(1/(1+$C$2)^'Informações do financiamento'!$C$6)),"")</f>
        <v>173.31801798698751</v>
      </c>
      <c r="Q110" s="22">
        <f>IF(K110&lt;='Informações do financiamento'!$C$6,N110-P110,"")</f>
        <v>18961.872915553246</v>
      </c>
      <c r="R110" s="27"/>
    </row>
    <row r="111" spans="1:18" ht="20.25" customHeight="1">
      <c r="A111" s="27"/>
      <c r="B111" s="20">
        <f>IF(B110&lt;'Informações do financiamento'!$C$6,('Tabela SAC x Prime'!B110+1),"")</f>
        <v>106</v>
      </c>
      <c r="C111" s="21">
        <f>IF(B111&lt;='Informações do financiamento'!$C$6,'Tabela SAC x Prime'!H110,"")</f>
        <v>14750</v>
      </c>
      <c r="D111" s="21">
        <f>IF(B111&lt;='Informações do financiamento'!$C$6,C111*($C$2),"")</f>
        <v>123.2385463336193</v>
      </c>
      <c r="E111" s="21">
        <f>IF(B111&lt;='Informações do financiamento'!$C$6,C111+D111,"")</f>
        <v>14873.23854633362</v>
      </c>
      <c r="F111" s="21">
        <f>IF(B111&lt;='Informações do financiamento'!$C$6,'Informações do financiamento'!$C$4/'Informações do financiamento'!$C$6,"")</f>
        <v>50</v>
      </c>
      <c r="G111" s="21">
        <f>IF(B111&lt;='Informações do financiamento'!$C$6,F111+D111,"")</f>
        <v>173.2385463336193</v>
      </c>
      <c r="H111" s="22">
        <f>IF(B111&lt;='Informações do financiamento'!$C$6,E111-G111,"")</f>
        <v>14700</v>
      </c>
      <c r="I111" s="27"/>
      <c r="J111" s="27"/>
      <c r="K111" s="20">
        <f t="shared" si="0"/>
        <v>106</v>
      </c>
      <c r="L111" s="21">
        <f>IF(K111&lt;='Informações do financiamento'!$C$6,Q110,"")</f>
        <v>18961.872915553246</v>
      </c>
      <c r="M111" s="21">
        <f>IF(K111&lt;='Informações do financiamento'!$C$6,L111*($C$2),"")</f>
        <v>158.42940026275321</v>
      </c>
      <c r="N111" s="21">
        <f>IF(K111&lt;='Informações do financiamento'!$C$6,L111+M111,"")</f>
        <v>19120.302315815999</v>
      </c>
      <c r="O111" s="21">
        <f>IF(K111&lt;='Informações do financiamento'!$C$6,'Tabela SAC x Prime'!P111-'Tabela SAC x Prime'!M111,"")</f>
        <v>14.888617724234308</v>
      </c>
      <c r="P111" s="21">
        <f>IF(K111&lt;='Informações do financiamento'!$C$6,($L$6*$C$2)/(1-(1/(1+$C$2)^'Informações do financiamento'!$C$6)),"")</f>
        <v>173.31801798698751</v>
      </c>
      <c r="Q111" s="22">
        <f>IF(K111&lt;='Informações do financiamento'!$C$6,N111-P111,"")</f>
        <v>18946.984297829011</v>
      </c>
      <c r="R111" s="27"/>
    </row>
    <row r="112" spans="1:18" ht="20.25" customHeight="1">
      <c r="A112" s="27"/>
      <c r="B112" s="20">
        <f>IF(B111&lt;'Informações do financiamento'!$C$6,('Tabela SAC x Prime'!B111+1),"")</f>
        <v>107</v>
      </c>
      <c r="C112" s="21">
        <f>IF(B112&lt;='Informações do financiamento'!$C$6,'Tabela SAC x Prime'!H111,"")</f>
        <v>14700</v>
      </c>
      <c r="D112" s="21">
        <f>IF(B112&lt;='Informações do financiamento'!$C$6,C112*($C$2),"")</f>
        <v>122.82078854943754</v>
      </c>
      <c r="E112" s="21">
        <f>IF(B112&lt;='Informações do financiamento'!$C$6,C112+D112,"")</f>
        <v>14822.820788549438</v>
      </c>
      <c r="F112" s="21">
        <f>IF(B112&lt;='Informações do financiamento'!$C$6,'Informações do financiamento'!$C$4/'Informações do financiamento'!$C$6,"")</f>
        <v>50</v>
      </c>
      <c r="G112" s="21">
        <f>IF(B112&lt;='Informações do financiamento'!$C$6,F112+D112,"")</f>
        <v>172.82078854943754</v>
      </c>
      <c r="H112" s="22">
        <f>IF(B112&lt;='Informações do financiamento'!$C$6,E112-G112,"")</f>
        <v>14650</v>
      </c>
      <c r="I112" s="27"/>
      <c r="J112" s="27"/>
      <c r="K112" s="20">
        <f t="shared" si="0"/>
        <v>107</v>
      </c>
      <c r="L112" s="21">
        <f>IF(K112&lt;='Informações do financiamento'!$C$6,Q111,"")</f>
        <v>18946.984297829011</v>
      </c>
      <c r="M112" s="21">
        <f>IF(K112&lt;='Informações do financiamento'!$C$6,L112*($C$2),"")</f>
        <v>158.30500354375309</v>
      </c>
      <c r="N112" s="21">
        <f>IF(K112&lt;='Informações do financiamento'!$C$6,L112+M112,"")</f>
        <v>19105.289301372763</v>
      </c>
      <c r="O112" s="21">
        <f>IF(K112&lt;='Informações do financiamento'!$C$6,'Tabela SAC x Prime'!P112-'Tabela SAC x Prime'!M112,"")</f>
        <v>15.013014443234425</v>
      </c>
      <c r="P112" s="21">
        <f>IF(K112&lt;='Informações do financiamento'!$C$6,($L$6*$C$2)/(1-(1/(1+$C$2)^'Informações do financiamento'!$C$6)),"")</f>
        <v>173.31801798698751</v>
      </c>
      <c r="Q112" s="22">
        <f>IF(K112&lt;='Informações do financiamento'!$C$6,N112-P112,"")</f>
        <v>18931.971283385774</v>
      </c>
      <c r="R112" s="27"/>
    </row>
    <row r="113" spans="1:18" ht="20.25" customHeight="1">
      <c r="A113" s="27"/>
      <c r="B113" s="20">
        <f>IF(B112&lt;'Informações do financiamento'!$C$6,('Tabela SAC x Prime'!B112+1),"")</f>
        <v>108</v>
      </c>
      <c r="C113" s="21">
        <f>IF(B113&lt;='Informações do financiamento'!$C$6,'Tabela SAC x Prime'!H112,"")</f>
        <v>14650</v>
      </c>
      <c r="D113" s="21">
        <f>IF(B113&lt;='Informações do financiamento'!$C$6,C113*($C$2),"")</f>
        <v>122.40303076525578</v>
      </c>
      <c r="E113" s="21">
        <f>IF(B113&lt;='Informações do financiamento'!$C$6,C113+D113,"")</f>
        <v>14772.403030765256</v>
      </c>
      <c r="F113" s="21">
        <f>IF(B113&lt;='Informações do financiamento'!$C$6,'Informações do financiamento'!$C$4/'Informações do financiamento'!$C$6,"")</f>
        <v>50</v>
      </c>
      <c r="G113" s="21">
        <f>IF(B113&lt;='Informações do financiamento'!$C$6,F113+D113,"")</f>
        <v>172.40303076525578</v>
      </c>
      <c r="H113" s="22">
        <f>IF(B113&lt;='Informações do financiamento'!$C$6,E113-G113,"")</f>
        <v>14600</v>
      </c>
      <c r="I113" s="27"/>
      <c r="J113" s="27"/>
      <c r="K113" s="20">
        <f t="shared" si="0"/>
        <v>108</v>
      </c>
      <c r="L113" s="21">
        <f>IF(K113&lt;='Informações do financiamento'!$C$6,Q112,"")</f>
        <v>18931.971283385774</v>
      </c>
      <c r="M113" s="21">
        <f>IF(K113&lt;='Informações do financiamento'!$C$6,L113*($C$2),"")</f>
        <v>158.17956747079919</v>
      </c>
      <c r="N113" s="21">
        <f>IF(K113&lt;='Informações do financiamento'!$C$6,L113+M113,"")</f>
        <v>19090.150850856575</v>
      </c>
      <c r="O113" s="21">
        <f>IF(K113&lt;='Informações do financiamento'!$C$6,'Tabela SAC x Prime'!P113-'Tabela SAC x Prime'!M113,"")</f>
        <v>15.138450516188328</v>
      </c>
      <c r="P113" s="21">
        <f>IF(K113&lt;='Informações do financiamento'!$C$6,($L$6*$C$2)/(1-(1/(1+$C$2)^'Informações do financiamento'!$C$6)),"")</f>
        <v>173.31801798698751</v>
      </c>
      <c r="Q113" s="22">
        <f>IF(K113&lt;='Informações do financiamento'!$C$6,N113-P113,"")</f>
        <v>18916.832832869586</v>
      </c>
      <c r="R113" s="27"/>
    </row>
    <row r="114" spans="1:18" ht="20.25" customHeight="1">
      <c r="A114" s="27"/>
      <c r="B114" s="20">
        <f>IF(B113&lt;'Informações do financiamento'!$C$6,('Tabela SAC x Prime'!B113+1),"")</f>
        <v>109</v>
      </c>
      <c r="C114" s="21">
        <f>IF(B114&lt;='Informações do financiamento'!$C$6,'Tabela SAC x Prime'!H113,"")</f>
        <v>14600</v>
      </c>
      <c r="D114" s="21">
        <f>IF(B114&lt;='Informações do financiamento'!$C$6,C114*($C$2),"")</f>
        <v>121.98527298107402</v>
      </c>
      <c r="E114" s="21">
        <f>IF(B114&lt;='Informações do financiamento'!$C$6,C114+D114,"")</f>
        <v>14721.985272981074</v>
      </c>
      <c r="F114" s="21">
        <f>IF(B114&lt;='Informações do financiamento'!$C$6,'Informações do financiamento'!$C$4/'Informações do financiamento'!$C$6,"")</f>
        <v>50</v>
      </c>
      <c r="G114" s="21">
        <f>IF(B114&lt;='Informações do financiamento'!$C$6,F114+D114,"")</f>
        <v>171.98527298107402</v>
      </c>
      <c r="H114" s="22">
        <f>IF(B114&lt;='Informações do financiamento'!$C$6,E114-G114,"")</f>
        <v>14550</v>
      </c>
      <c r="I114" s="27"/>
      <c r="J114" s="27"/>
      <c r="K114" s="20">
        <f t="shared" si="0"/>
        <v>109</v>
      </c>
      <c r="L114" s="21">
        <f>IF(K114&lt;='Informações do financiamento'!$C$6,Q113,"")</f>
        <v>18916.832832869586</v>
      </c>
      <c r="M114" s="21">
        <f>IF(K114&lt;='Informações do financiamento'!$C$6,L114*($C$2),"")</f>
        <v>158.05308335992743</v>
      </c>
      <c r="N114" s="21">
        <f>IF(K114&lt;='Informações do financiamento'!$C$6,L114+M114,"")</f>
        <v>19074.885916229512</v>
      </c>
      <c r="O114" s="21">
        <f>IF(K114&lt;='Informações do financiamento'!$C$6,'Tabela SAC x Prime'!P114-'Tabela SAC x Prime'!M114,"")</f>
        <v>15.264934627060086</v>
      </c>
      <c r="P114" s="21">
        <f>IF(K114&lt;='Informações do financiamento'!$C$6,($L$6*$C$2)/(1-(1/(1+$C$2)^'Informações do financiamento'!$C$6)),"")</f>
        <v>173.31801798698751</v>
      </c>
      <c r="Q114" s="22">
        <f>IF(K114&lt;='Informações do financiamento'!$C$6,N114-P114,"")</f>
        <v>18901.567898242523</v>
      </c>
      <c r="R114" s="27"/>
    </row>
    <row r="115" spans="1:18" ht="20.25" customHeight="1">
      <c r="A115" s="27"/>
      <c r="B115" s="20">
        <f>IF(B114&lt;'Informações do financiamento'!$C$6,('Tabela SAC x Prime'!B114+1),"")</f>
        <v>110</v>
      </c>
      <c r="C115" s="21">
        <f>IF(B115&lt;='Informações do financiamento'!$C$6,'Tabela SAC x Prime'!H114,"")</f>
        <v>14550</v>
      </c>
      <c r="D115" s="21">
        <f>IF(B115&lt;='Informações do financiamento'!$C$6,C115*($C$2),"")</f>
        <v>121.56751519689226</v>
      </c>
      <c r="E115" s="21">
        <f>IF(B115&lt;='Informações do financiamento'!$C$6,C115+D115,"")</f>
        <v>14671.567515196892</v>
      </c>
      <c r="F115" s="21">
        <f>IF(B115&lt;='Informações do financiamento'!$C$6,'Informações do financiamento'!$C$4/'Informações do financiamento'!$C$6,"")</f>
        <v>50</v>
      </c>
      <c r="G115" s="21">
        <f>IF(B115&lt;='Informações do financiamento'!$C$6,F115+D115,"")</f>
        <v>171.56751519689226</v>
      </c>
      <c r="H115" s="22">
        <f>IF(B115&lt;='Informações do financiamento'!$C$6,E115-G115,"")</f>
        <v>14500</v>
      </c>
      <c r="I115" s="27"/>
      <c r="J115" s="27"/>
      <c r="K115" s="20">
        <f t="shared" si="0"/>
        <v>110</v>
      </c>
      <c r="L115" s="21">
        <f>IF(K115&lt;='Informações do financiamento'!$C$6,Q114,"")</f>
        <v>18901.567898242523</v>
      </c>
      <c r="M115" s="21">
        <f>IF(K115&lt;='Informações do financiamento'!$C$6,L115*($C$2),"")</f>
        <v>157.92554245461778</v>
      </c>
      <c r="N115" s="21">
        <f>IF(K115&lt;='Informações do financiamento'!$C$6,L115+M115,"")</f>
        <v>19059.493440697141</v>
      </c>
      <c r="O115" s="21">
        <f>IF(K115&lt;='Informações do financiamento'!$C$6,'Tabela SAC x Prime'!P115-'Tabela SAC x Prime'!M115,"")</f>
        <v>15.39247553236973</v>
      </c>
      <c r="P115" s="21">
        <f>IF(K115&lt;='Informações do financiamento'!$C$6,($L$6*$C$2)/(1-(1/(1+$C$2)^'Informações do financiamento'!$C$6)),"")</f>
        <v>173.31801798698751</v>
      </c>
      <c r="Q115" s="22">
        <f>IF(K115&lt;='Informações do financiamento'!$C$6,N115-P115,"")</f>
        <v>18886.175422710152</v>
      </c>
      <c r="R115" s="27"/>
    </row>
    <row r="116" spans="1:18" ht="20.25" customHeight="1">
      <c r="A116" s="27"/>
      <c r="B116" s="20">
        <f>IF(B115&lt;'Informações do financiamento'!$C$6,('Tabela SAC x Prime'!B115+1),"")</f>
        <v>111</v>
      </c>
      <c r="C116" s="21">
        <f>IF(B116&lt;='Informações do financiamento'!$C$6,'Tabela SAC x Prime'!H115,"")</f>
        <v>14500</v>
      </c>
      <c r="D116" s="21">
        <f>IF(B116&lt;='Informações do financiamento'!$C$6,C116*($C$2),"")</f>
        <v>121.1497574127105</v>
      </c>
      <c r="E116" s="21">
        <f>IF(B116&lt;='Informações do financiamento'!$C$6,C116+D116,"")</f>
        <v>14621.14975741271</v>
      </c>
      <c r="F116" s="21">
        <f>IF(B116&lt;='Informações do financiamento'!$C$6,'Informações do financiamento'!$C$4/'Informações do financiamento'!$C$6,"")</f>
        <v>50</v>
      </c>
      <c r="G116" s="21">
        <f>IF(B116&lt;='Informações do financiamento'!$C$6,F116+D116,"")</f>
        <v>171.1497574127105</v>
      </c>
      <c r="H116" s="22">
        <f>IF(B116&lt;='Informações do financiamento'!$C$6,E116-G116,"")</f>
        <v>14450</v>
      </c>
      <c r="I116" s="27"/>
      <c r="J116" s="27"/>
      <c r="K116" s="20">
        <f t="shared" si="0"/>
        <v>111</v>
      </c>
      <c r="L116" s="21">
        <f>IF(K116&lt;='Informações do financiamento'!$C$6,Q115,"")</f>
        <v>18886.175422710152</v>
      </c>
      <c r="M116" s="21">
        <f>IF(K116&lt;='Informações do financiamento'!$C$6,L116*($C$2),"")</f>
        <v>157.79693592518828</v>
      </c>
      <c r="N116" s="21">
        <f>IF(K116&lt;='Informações do financiamento'!$C$6,L116+M116,"")</f>
        <v>19043.972358635339</v>
      </c>
      <c r="O116" s="21">
        <f>IF(K116&lt;='Informações do financiamento'!$C$6,'Tabela SAC x Prime'!P116-'Tabela SAC x Prime'!M116,"")</f>
        <v>15.521082061799234</v>
      </c>
      <c r="P116" s="21">
        <f>IF(K116&lt;='Informações do financiamento'!$C$6,($L$6*$C$2)/(1-(1/(1+$C$2)^'Informações do financiamento'!$C$6)),"")</f>
        <v>173.31801798698751</v>
      </c>
      <c r="Q116" s="22">
        <f>IF(K116&lt;='Informações do financiamento'!$C$6,N116-P116,"")</f>
        <v>18870.654340648351</v>
      </c>
      <c r="R116" s="27"/>
    </row>
    <row r="117" spans="1:18" ht="20.25" customHeight="1">
      <c r="A117" s="27"/>
      <c r="B117" s="20">
        <f>IF(B116&lt;'Informações do financiamento'!$C$6,('Tabela SAC x Prime'!B116+1),"")</f>
        <v>112</v>
      </c>
      <c r="C117" s="21">
        <f>IF(B117&lt;='Informações do financiamento'!$C$6,'Tabela SAC x Prime'!H116,"")</f>
        <v>14450</v>
      </c>
      <c r="D117" s="21">
        <f>IF(B117&lt;='Informações do financiamento'!$C$6,C117*($C$2),"")</f>
        <v>120.73199962852874</v>
      </c>
      <c r="E117" s="21">
        <f>IF(B117&lt;='Informações do financiamento'!$C$6,C117+D117,"")</f>
        <v>14570.73199962853</v>
      </c>
      <c r="F117" s="21">
        <f>IF(B117&lt;='Informações do financiamento'!$C$6,'Informações do financiamento'!$C$4/'Informações do financiamento'!$C$6,"")</f>
        <v>50</v>
      </c>
      <c r="G117" s="21">
        <f>IF(B117&lt;='Informações do financiamento'!$C$6,F117+D117,"")</f>
        <v>170.73199962852874</v>
      </c>
      <c r="H117" s="22">
        <f>IF(B117&lt;='Informações do financiamento'!$C$6,E117-G117,"")</f>
        <v>14400</v>
      </c>
      <c r="I117" s="27"/>
      <c r="J117" s="27"/>
      <c r="K117" s="20">
        <f t="shared" si="0"/>
        <v>112</v>
      </c>
      <c r="L117" s="21">
        <f>IF(K117&lt;='Informações do financiamento'!$C$6,Q116,"")</f>
        <v>18870.654340648351</v>
      </c>
      <c r="M117" s="21">
        <f>IF(K117&lt;='Informações do financiamento'!$C$6,L117*($C$2),"")</f>
        <v>157.66725486818345</v>
      </c>
      <c r="N117" s="21">
        <f>IF(K117&lt;='Informações do financiamento'!$C$6,L117+M117,"")</f>
        <v>19028.321595516532</v>
      </c>
      <c r="O117" s="21">
        <f>IF(K117&lt;='Informações do financiamento'!$C$6,'Tabela SAC x Prime'!P117-'Tabela SAC x Prime'!M117,"")</f>
        <v>15.650763118804065</v>
      </c>
      <c r="P117" s="21">
        <f>IF(K117&lt;='Informações do financiamento'!$C$6,($L$6*$C$2)/(1-(1/(1+$C$2)^'Informações do financiamento'!$C$6)),"")</f>
        <v>173.31801798698751</v>
      </c>
      <c r="Q117" s="22">
        <f>IF(K117&lt;='Informações do financiamento'!$C$6,N117-P117,"")</f>
        <v>18855.003577529544</v>
      </c>
      <c r="R117" s="27"/>
    </row>
    <row r="118" spans="1:18" ht="20.25" customHeight="1">
      <c r="A118" s="27"/>
      <c r="B118" s="20">
        <f>IF(B117&lt;'Informações do financiamento'!$C$6,('Tabela SAC x Prime'!B117+1),"")</f>
        <v>113</v>
      </c>
      <c r="C118" s="21">
        <f>IF(B118&lt;='Informações do financiamento'!$C$6,'Tabela SAC x Prime'!H117,"")</f>
        <v>14400</v>
      </c>
      <c r="D118" s="21">
        <f>IF(B118&lt;='Informações do financiamento'!$C$6,C118*($C$2),"")</f>
        <v>120.31424184434698</v>
      </c>
      <c r="E118" s="21">
        <f>IF(B118&lt;='Informações do financiamento'!$C$6,C118+D118,"")</f>
        <v>14520.314241844348</v>
      </c>
      <c r="F118" s="21">
        <f>IF(B118&lt;='Informações do financiamento'!$C$6,'Informações do financiamento'!$C$4/'Informações do financiamento'!$C$6,"")</f>
        <v>50</v>
      </c>
      <c r="G118" s="21">
        <f>IF(B118&lt;='Informações do financiamento'!$C$6,F118+D118,"")</f>
        <v>170.31424184434698</v>
      </c>
      <c r="H118" s="22">
        <f>IF(B118&lt;='Informações do financiamento'!$C$6,E118-G118,"")</f>
        <v>14350</v>
      </c>
      <c r="I118" s="27"/>
      <c r="J118" s="27"/>
      <c r="K118" s="20">
        <f t="shared" si="0"/>
        <v>113</v>
      </c>
      <c r="L118" s="21">
        <f>IF(K118&lt;='Informações do financiamento'!$C$6,Q117,"")</f>
        <v>18855.003577529544</v>
      </c>
      <c r="M118" s="21">
        <f>IF(K118&lt;='Informações do financiamento'!$C$6,L118*($C$2),"")</f>
        <v>157.53649030575812</v>
      </c>
      <c r="N118" s="21">
        <f>IF(K118&lt;='Informações do financiamento'!$C$6,L118+M118,"")</f>
        <v>19012.540067835303</v>
      </c>
      <c r="O118" s="21">
        <f>IF(K118&lt;='Informações do financiamento'!$C$6,'Tabela SAC x Prime'!P118-'Tabela SAC x Prime'!M118,"")</f>
        <v>15.781527681229392</v>
      </c>
      <c r="P118" s="21">
        <f>IF(K118&lt;='Informações do financiamento'!$C$6,($L$6*$C$2)/(1-(1/(1+$C$2)^'Informações do financiamento'!$C$6)),"")</f>
        <v>173.31801798698751</v>
      </c>
      <c r="Q118" s="22">
        <f>IF(K118&lt;='Informações do financiamento'!$C$6,N118-P118,"")</f>
        <v>18839.222049848315</v>
      </c>
      <c r="R118" s="27"/>
    </row>
    <row r="119" spans="1:18" ht="20.25" customHeight="1">
      <c r="A119" s="27"/>
      <c r="B119" s="20">
        <f>IF(B118&lt;'Informações do financiamento'!$C$6,('Tabela SAC x Prime'!B118+1),"")</f>
        <v>114</v>
      </c>
      <c r="C119" s="21">
        <f>IF(B119&lt;='Informações do financiamento'!$C$6,'Tabela SAC x Prime'!H118,"")</f>
        <v>14350</v>
      </c>
      <c r="D119" s="21">
        <f>IF(B119&lt;='Informações do financiamento'!$C$6,C119*($C$2),"")</f>
        <v>119.89648406016522</v>
      </c>
      <c r="E119" s="21">
        <f>IF(B119&lt;='Informações do financiamento'!$C$6,C119+D119,"")</f>
        <v>14469.896484060166</v>
      </c>
      <c r="F119" s="21">
        <f>IF(B119&lt;='Informações do financiamento'!$C$6,'Informações do financiamento'!$C$4/'Informações do financiamento'!$C$6,"")</f>
        <v>50</v>
      </c>
      <c r="G119" s="21">
        <f>IF(B119&lt;='Informações do financiamento'!$C$6,F119+D119,"")</f>
        <v>169.89648406016522</v>
      </c>
      <c r="H119" s="22">
        <f>IF(B119&lt;='Informações do financiamento'!$C$6,E119-G119,"")</f>
        <v>14300</v>
      </c>
      <c r="I119" s="27"/>
      <c r="J119" s="27"/>
      <c r="K119" s="20">
        <f t="shared" si="0"/>
        <v>114</v>
      </c>
      <c r="L119" s="21">
        <f>IF(K119&lt;='Informações do financiamento'!$C$6,Q118,"")</f>
        <v>18839.222049848315</v>
      </c>
      <c r="M119" s="21">
        <f>IF(K119&lt;='Informações do financiamento'!$C$6,L119*($C$2),"")</f>
        <v>157.40463318505587</v>
      </c>
      <c r="N119" s="21">
        <f>IF(K119&lt;='Informações do financiamento'!$C$6,L119+M119,"")</f>
        <v>18996.62668303337</v>
      </c>
      <c r="O119" s="21">
        <f>IF(K119&lt;='Informações do financiamento'!$C$6,'Tabela SAC x Prime'!P119-'Tabela SAC x Prime'!M119,"")</f>
        <v>15.913384801931642</v>
      </c>
      <c r="P119" s="21">
        <f>IF(K119&lt;='Informações do financiamento'!$C$6,($L$6*$C$2)/(1-(1/(1+$C$2)^'Informações do financiamento'!$C$6)),"")</f>
        <v>173.31801798698751</v>
      </c>
      <c r="Q119" s="22">
        <f>IF(K119&lt;='Informações do financiamento'!$C$6,N119-P119,"")</f>
        <v>18823.308665046381</v>
      </c>
      <c r="R119" s="27"/>
    </row>
    <row r="120" spans="1:18" ht="20.25" customHeight="1">
      <c r="A120" s="27"/>
      <c r="B120" s="20">
        <f>IF(B119&lt;'Informações do financiamento'!$C$6,('Tabela SAC x Prime'!B119+1),"")</f>
        <v>115</v>
      </c>
      <c r="C120" s="21">
        <f>IF(B120&lt;='Informações do financiamento'!$C$6,'Tabela SAC x Prime'!H119,"")</f>
        <v>14300</v>
      </c>
      <c r="D120" s="21">
        <f>IF(B120&lt;='Informações do financiamento'!$C$6,C120*($C$2),"")</f>
        <v>119.47872627598346</v>
      </c>
      <c r="E120" s="21">
        <f>IF(B120&lt;='Informações do financiamento'!$C$6,C120+D120,"")</f>
        <v>14419.478726275984</v>
      </c>
      <c r="F120" s="21">
        <f>IF(B120&lt;='Informações do financiamento'!$C$6,'Informações do financiamento'!$C$4/'Informações do financiamento'!$C$6,"")</f>
        <v>50</v>
      </c>
      <c r="G120" s="21">
        <f>IF(B120&lt;='Informações do financiamento'!$C$6,F120+D120,"")</f>
        <v>169.47872627598346</v>
      </c>
      <c r="H120" s="22">
        <f>IF(B120&lt;='Informações do financiamento'!$C$6,E120-G120,"")</f>
        <v>14250</v>
      </c>
      <c r="I120" s="27"/>
      <c r="J120" s="27"/>
      <c r="K120" s="20">
        <f t="shared" si="0"/>
        <v>115</v>
      </c>
      <c r="L120" s="21">
        <f>IF(K120&lt;='Informações do financiamento'!$C$6,Q119,"")</f>
        <v>18823.308665046381</v>
      </c>
      <c r="M120" s="21">
        <f>IF(K120&lt;='Informações do financiamento'!$C$6,L120*($C$2),"")</f>
        <v>157.27167437758212</v>
      </c>
      <c r="N120" s="21">
        <f>IF(K120&lt;='Informações do financiamento'!$C$6,L120+M120,"")</f>
        <v>18980.580339423963</v>
      </c>
      <c r="O120" s="21">
        <f>IF(K120&lt;='Informações do financiamento'!$C$6,'Tabela SAC x Prime'!P120-'Tabela SAC x Prime'!M120,"")</f>
        <v>16.046343609405398</v>
      </c>
      <c r="P120" s="21">
        <f>IF(K120&lt;='Informações do financiamento'!$C$6,($L$6*$C$2)/(1-(1/(1+$C$2)^'Informações do financiamento'!$C$6)),"")</f>
        <v>173.31801798698751</v>
      </c>
      <c r="Q120" s="22">
        <f>IF(K120&lt;='Informações do financiamento'!$C$6,N120-P120,"")</f>
        <v>18807.262321436974</v>
      </c>
      <c r="R120" s="27"/>
    </row>
    <row r="121" spans="1:18" ht="20.25" customHeight="1">
      <c r="A121" s="27"/>
      <c r="B121" s="20">
        <f>IF(B120&lt;'Informações do financiamento'!$C$6,('Tabela SAC x Prime'!B120+1),"")</f>
        <v>116</v>
      </c>
      <c r="C121" s="21">
        <f>IF(B121&lt;='Informações do financiamento'!$C$6,'Tabela SAC x Prime'!H120,"")</f>
        <v>14250</v>
      </c>
      <c r="D121" s="21">
        <f>IF(B121&lt;='Informações do financiamento'!$C$6,C121*($C$2),"")</f>
        <v>119.0609684918017</v>
      </c>
      <c r="E121" s="21">
        <f>IF(B121&lt;='Informações do financiamento'!$C$6,C121+D121,"")</f>
        <v>14369.060968491802</v>
      </c>
      <c r="F121" s="21">
        <f>IF(B121&lt;='Informações do financiamento'!$C$6,'Informações do financiamento'!$C$4/'Informações do financiamento'!$C$6,"")</f>
        <v>50</v>
      </c>
      <c r="G121" s="21">
        <f>IF(B121&lt;='Informações do financiamento'!$C$6,F121+D121,"")</f>
        <v>169.0609684918017</v>
      </c>
      <c r="H121" s="22">
        <f>IF(B121&lt;='Informações do financiamento'!$C$6,E121-G121,"")</f>
        <v>14200</v>
      </c>
      <c r="I121" s="27"/>
      <c r="J121" s="27"/>
      <c r="K121" s="20">
        <f t="shared" si="0"/>
        <v>116</v>
      </c>
      <c r="L121" s="21">
        <f>IF(K121&lt;='Informações do financiamento'!$C$6,Q120,"")</f>
        <v>18807.262321436974</v>
      </c>
      <c r="M121" s="21">
        <f>IF(K121&lt;='Informações do financiamento'!$C$6,L121*($C$2),"")</f>
        <v>157.13760467857242</v>
      </c>
      <c r="N121" s="21">
        <f>IF(K121&lt;='Informações do financiamento'!$C$6,L121+M121,"")</f>
        <v>18964.399926115548</v>
      </c>
      <c r="O121" s="21">
        <f>IF(K121&lt;='Informações do financiamento'!$C$6,'Tabela SAC x Prime'!P121-'Tabela SAC x Prime'!M121,"")</f>
        <v>16.180413308415098</v>
      </c>
      <c r="P121" s="21">
        <f>IF(K121&lt;='Informações do financiamento'!$C$6,($L$6*$C$2)/(1-(1/(1+$C$2)^'Informações do financiamento'!$C$6)),"")</f>
        <v>173.31801798698751</v>
      </c>
      <c r="Q121" s="22">
        <f>IF(K121&lt;='Informações do financiamento'!$C$6,N121-P121,"")</f>
        <v>18791.081908128559</v>
      </c>
      <c r="R121" s="27"/>
    </row>
    <row r="122" spans="1:18" ht="20.25" customHeight="1">
      <c r="A122" s="27"/>
      <c r="B122" s="20">
        <f>IF(B121&lt;'Informações do financiamento'!$C$6,('Tabela SAC x Prime'!B121+1),"")</f>
        <v>117</v>
      </c>
      <c r="C122" s="21">
        <f>IF(B122&lt;='Informações do financiamento'!$C$6,'Tabela SAC x Prime'!H121,"")</f>
        <v>14200</v>
      </c>
      <c r="D122" s="21">
        <f>IF(B122&lt;='Informações do financiamento'!$C$6,C122*($C$2),"")</f>
        <v>118.64321070761994</v>
      </c>
      <c r="E122" s="21">
        <f>IF(B122&lt;='Informações do financiamento'!$C$6,C122+D122,"")</f>
        <v>14318.64321070762</v>
      </c>
      <c r="F122" s="21">
        <f>IF(B122&lt;='Informações do financiamento'!$C$6,'Informações do financiamento'!$C$4/'Informações do financiamento'!$C$6,"")</f>
        <v>50</v>
      </c>
      <c r="G122" s="21">
        <f>IF(B122&lt;='Informações do financiamento'!$C$6,F122+D122,"")</f>
        <v>168.64321070761994</v>
      </c>
      <c r="H122" s="22">
        <f>IF(B122&lt;='Informações do financiamento'!$C$6,E122-G122,"")</f>
        <v>14150</v>
      </c>
      <c r="I122" s="27"/>
      <c r="J122" s="27"/>
      <c r="K122" s="20">
        <f t="shared" si="0"/>
        <v>117</v>
      </c>
      <c r="L122" s="21">
        <f>IF(K122&lt;='Informações do financiamento'!$C$6,Q121,"")</f>
        <v>18791.081908128559</v>
      </c>
      <c r="M122" s="21">
        <f>IF(K122&lt;='Informações do financiamento'!$C$6,L122*($C$2),"")</f>
        <v>157.00241480635503</v>
      </c>
      <c r="N122" s="21">
        <f>IF(K122&lt;='Informações do financiamento'!$C$6,L122+M122,"")</f>
        <v>18948.084322934916</v>
      </c>
      <c r="O122" s="21">
        <f>IF(K122&lt;='Informações do financiamento'!$C$6,'Tabela SAC x Prime'!P122-'Tabela SAC x Prime'!M122,"")</f>
        <v>16.315603180632479</v>
      </c>
      <c r="P122" s="21">
        <f>IF(K122&lt;='Informações do financiamento'!$C$6,($L$6*$C$2)/(1-(1/(1+$C$2)^'Informações do financiamento'!$C$6)),"")</f>
        <v>173.31801798698751</v>
      </c>
      <c r="Q122" s="22">
        <f>IF(K122&lt;='Informações do financiamento'!$C$6,N122-P122,"")</f>
        <v>18774.766304947927</v>
      </c>
      <c r="R122" s="27"/>
    </row>
    <row r="123" spans="1:18" ht="20.25" customHeight="1">
      <c r="A123" s="27"/>
      <c r="B123" s="20">
        <f>IF(B122&lt;'Informações do financiamento'!$C$6,('Tabela SAC x Prime'!B122+1),"")</f>
        <v>118</v>
      </c>
      <c r="C123" s="21">
        <f>IF(B123&lt;='Informações do financiamento'!$C$6,'Tabela SAC x Prime'!H122,"")</f>
        <v>14150</v>
      </c>
      <c r="D123" s="21">
        <f>IF(B123&lt;='Informações do financiamento'!$C$6,C123*($C$2),"")</f>
        <v>118.22545292343818</v>
      </c>
      <c r="E123" s="21">
        <f>IF(B123&lt;='Informações do financiamento'!$C$6,C123+D123,"")</f>
        <v>14268.225452923438</v>
      </c>
      <c r="F123" s="21">
        <f>IF(B123&lt;='Informações do financiamento'!$C$6,'Informações do financiamento'!$C$4/'Informações do financiamento'!$C$6,"")</f>
        <v>50</v>
      </c>
      <c r="G123" s="21">
        <f>IF(B123&lt;='Informações do financiamento'!$C$6,F123+D123,"")</f>
        <v>168.22545292343818</v>
      </c>
      <c r="H123" s="22">
        <f>IF(B123&lt;='Informações do financiamento'!$C$6,E123-G123,"")</f>
        <v>14100</v>
      </c>
      <c r="I123" s="27"/>
      <c r="J123" s="27"/>
      <c r="K123" s="20">
        <f t="shared" si="0"/>
        <v>118</v>
      </c>
      <c r="L123" s="21">
        <f>IF(K123&lt;='Informações do financiamento'!$C$6,Q122,"")</f>
        <v>18774.766304947927</v>
      </c>
      <c r="M123" s="21">
        <f>IF(K123&lt;='Informações do financiamento'!$C$6,L123*($C$2),"")</f>
        <v>156.86609540170844</v>
      </c>
      <c r="N123" s="21">
        <f>IF(K123&lt;='Informações do financiamento'!$C$6,L123+M123,"")</f>
        <v>18931.632400349634</v>
      </c>
      <c r="O123" s="21">
        <f>IF(K123&lt;='Informações do financiamento'!$C$6,'Tabela SAC x Prime'!P123-'Tabela SAC x Prime'!M123,"")</f>
        <v>16.451922585279078</v>
      </c>
      <c r="P123" s="21">
        <f>IF(K123&lt;='Informações do financiamento'!$C$6,($L$6*$C$2)/(1-(1/(1+$C$2)^'Informações do financiamento'!$C$6)),"")</f>
        <v>173.31801798698751</v>
      </c>
      <c r="Q123" s="22">
        <f>IF(K123&lt;='Informações do financiamento'!$C$6,N123-P123,"")</f>
        <v>18758.314382362645</v>
      </c>
      <c r="R123" s="27"/>
    </row>
    <row r="124" spans="1:18" ht="20.25" customHeight="1">
      <c r="A124" s="27"/>
      <c r="B124" s="20">
        <f>IF(B123&lt;'Informações do financiamento'!$C$6,('Tabela SAC x Prime'!B123+1),"")</f>
        <v>119</v>
      </c>
      <c r="C124" s="21">
        <f>IF(B124&lt;='Informações do financiamento'!$C$6,'Tabela SAC x Prime'!H123,"")</f>
        <v>14100</v>
      </c>
      <c r="D124" s="21">
        <f>IF(B124&lt;='Informações do financiamento'!$C$6,C124*($C$2),"")</f>
        <v>117.80769513925642</v>
      </c>
      <c r="E124" s="21">
        <f>IF(B124&lt;='Informações do financiamento'!$C$6,C124+D124,"")</f>
        <v>14217.807695139256</v>
      </c>
      <c r="F124" s="21">
        <f>IF(B124&lt;='Informações do financiamento'!$C$6,'Informações do financiamento'!$C$4/'Informações do financiamento'!$C$6,"")</f>
        <v>50</v>
      </c>
      <c r="G124" s="21">
        <f>IF(B124&lt;='Informações do financiamento'!$C$6,F124+D124,"")</f>
        <v>167.80769513925642</v>
      </c>
      <c r="H124" s="22">
        <f>IF(B124&lt;='Informações do financiamento'!$C$6,E124-G124,"")</f>
        <v>14050</v>
      </c>
      <c r="I124" s="27"/>
      <c r="J124" s="27"/>
      <c r="K124" s="20">
        <f t="shared" si="0"/>
        <v>119</v>
      </c>
      <c r="L124" s="21">
        <f>IF(K124&lt;='Informações do financiamento'!$C$6,Q123,"")</f>
        <v>18758.314382362645</v>
      </c>
      <c r="M124" s="21">
        <f>IF(K124&lt;='Informações do financiamento'!$C$6,L124*($C$2),"")</f>
        <v>156.7286370272133</v>
      </c>
      <c r="N124" s="21">
        <f>IF(K124&lt;='Informações do financiamento'!$C$6,L124+M124,"")</f>
        <v>18915.043019389857</v>
      </c>
      <c r="O124" s="21">
        <f>IF(K124&lt;='Informações do financiamento'!$C$6,'Tabela SAC x Prime'!P124-'Tabela SAC x Prime'!M124,"")</f>
        <v>16.589380959774218</v>
      </c>
      <c r="P124" s="21">
        <f>IF(K124&lt;='Informações do financiamento'!$C$6,($L$6*$C$2)/(1-(1/(1+$C$2)^'Informações do financiamento'!$C$6)),"")</f>
        <v>173.31801798698751</v>
      </c>
      <c r="Q124" s="22">
        <f>IF(K124&lt;='Informações do financiamento'!$C$6,N124-P124,"")</f>
        <v>18741.725001402869</v>
      </c>
      <c r="R124" s="27"/>
    </row>
    <row r="125" spans="1:18" ht="20.25" customHeight="1">
      <c r="A125" s="27"/>
      <c r="B125" s="20">
        <f>IF(B124&lt;'Informações do financiamento'!$C$6,('Tabela SAC x Prime'!B124+1),"")</f>
        <v>120</v>
      </c>
      <c r="C125" s="21">
        <f>IF(B125&lt;='Informações do financiamento'!$C$6,'Tabela SAC x Prime'!H124,"")</f>
        <v>14050</v>
      </c>
      <c r="D125" s="21">
        <f>IF(B125&lt;='Informações do financiamento'!$C$6,C125*($C$2),"")</f>
        <v>117.38993735507466</v>
      </c>
      <c r="E125" s="21">
        <f>IF(B125&lt;='Informações do financiamento'!$C$6,C125+D125,"")</f>
        <v>14167.389937355074</v>
      </c>
      <c r="F125" s="21">
        <f>IF(B125&lt;='Informações do financiamento'!$C$6,'Informações do financiamento'!$C$4/'Informações do financiamento'!$C$6,"")</f>
        <v>50</v>
      </c>
      <c r="G125" s="21">
        <f>IF(B125&lt;='Informações do financiamento'!$C$6,F125+D125,"")</f>
        <v>167.38993735507466</v>
      </c>
      <c r="H125" s="22">
        <f>IF(B125&lt;='Informações do financiamento'!$C$6,E125-G125,"")</f>
        <v>14000</v>
      </c>
      <c r="I125" s="27"/>
      <c r="J125" s="27"/>
      <c r="K125" s="20">
        <f t="shared" si="0"/>
        <v>120</v>
      </c>
      <c r="L125" s="21">
        <f>IF(K125&lt;='Informações do financiamento'!$C$6,Q124,"")</f>
        <v>18741.725001402869</v>
      </c>
      <c r="M125" s="21">
        <f>IF(K125&lt;='Informações do financiamento'!$C$6,L125*($C$2),"")</f>
        <v>156.59003016659923</v>
      </c>
      <c r="N125" s="21">
        <f>IF(K125&lt;='Informações do financiamento'!$C$6,L125+M125,"")</f>
        <v>18898.315031569469</v>
      </c>
      <c r="O125" s="21">
        <f>IF(K125&lt;='Informações do financiamento'!$C$6,'Tabela SAC x Prime'!P125-'Tabela SAC x Prime'!M125,"")</f>
        <v>16.727987820388279</v>
      </c>
      <c r="P125" s="21">
        <f>IF(K125&lt;='Informações do financiamento'!$C$6,($L$6*$C$2)/(1-(1/(1+$C$2)^'Informações do financiamento'!$C$6)),"")</f>
        <v>173.31801798698751</v>
      </c>
      <c r="Q125" s="22">
        <f>IF(K125&lt;='Informações do financiamento'!$C$6,N125-P125,"")</f>
        <v>18724.997013582481</v>
      </c>
      <c r="R125" s="27"/>
    </row>
    <row r="126" spans="1:18" ht="20.25" customHeight="1">
      <c r="A126" s="27"/>
      <c r="B126" s="20">
        <f>IF(B125&lt;'Informações do financiamento'!$C$6,('Tabela SAC x Prime'!B125+1),"")</f>
        <v>121</v>
      </c>
      <c r="C126" s="21">
        <f>IF(B126&lt;='Informações do financiamento'!$C$6,'Tabela SAC x Prime'!H125,"")</f>
        <v>14000</v>
      </c>
      <c r="D126" s="21">
        <f>IF(B126&lt;='Informações do financiamento'!$C$6,C126*($C$2),"")</f>
        <v>116.97217957089291</v>
      </c>
      <c r="E126" s="21">
        <f>IF(B126&lt;='Informações do financiamento'!$C$6,C126+D126,"")</f>
        <v>14116.972179570894</v>
      </c>
      <c r="F126" s="21">
        <f>IF(B126&lt;='Informações do financiamento'!$C$6,'Informações do financiamento'!$C$4/'Informações do financiamento'!$C$6,"")</f>
        <v>50</v>
      </c>
      <c r="G126" s="21">
        <f>IF(B126&lt;='Informações do financiamento'!$C$6,F126+D126,"")</f>
        <v>166.97217957089291</v>
      </c>
      <c r="H126" s="22">
        <f>IF(B126&lt;='Informações do financiamento'!$C$6,E126-G126,"")</f>
        <v>13950</v>
      </c>
      <c r="I126" s="27"/>
      <c r="J126" s="27"/>
      <c r="K126" s="20">
        <f t="shared" si="0"/>
        <v>121</v>
      </c>
      <c r="L126" s="21">
        <f>IF(K126&lt;='Informações do financiamento'!$C$6,Q125,"")</f>
        <v>18724.997013582481</v>
      </c>
      <c r="M126" s="21">
        <f>IF(K126&lt;='Informações do financiamento'!$C$6,L126*($C$2),"")</f>
        <v>156.45026522408594</v>
      </c>
      <c r="N126" s="21">
        <f>IF(K126&lt;='Informações do financiamento'!$C$6,L126+M126,"")</f>
        <v>18881.447278806565</v>
      </c>
      <c r="O126" s="21">
        <f>IF(K126&lt;='Informações do financiamento'!$C$6,'Tabela SAC x Prime'!P126-'Tabela SAC x Prime'!M126,"")</f>
        <v>16.867752762901574</v>
      </c>
      <c r="P126" s="21">
        <f>IF(K126&lt;='Informações do financiamento'!$C$6,($L$6*$C$2)/(1-(1/(1+$C$2)^'Informações do financiamento'!$C$6)),"")</f>
        <v>173.31801798698751</v>
      </c>
      <c r="Q126" s="22">
        <f>IF(K126&lt;='Informações do financiamento'!$C$6,N126-P126,"")</f>
        <v>18708.129260819576</v>
      </c>
      <c r="R126" s="27"/>
    </row>
    <row r="127" spans="1:18" ht="20.25" customHeight="1">
      <c r="A127" s="27"/>
      <c r="B127" s="20">
        <f>IF(B126&lt;'Informações do financiamento'!$C$6,('Tabela SAC x Prime'!B126+1),"")</f>
        <v>122</v>
      </c>
      <c r="C127" s="21">
        <f>IF(B127&lt;='Informações do financiamento'!$C$6,'Tabela SAC x Prime'!H126,"")</f>
        <v>13950</v>
      </c>
      <c r="D127" s="21">
        <f>IF(B127&lt;='Informações do financiamento'!$C$6,C127*($C$2),"")</f>
        <v>116.55442178671113</v>
      </c>
      <c r="E127" s="21">
        <f>IF(B127&lt;='Informações do financiamento'!$C$6,C127+D127,"")</f>
        <v>14066.554421786712</v>
      </c>
      <c r="F127" s="21">
        <f>IF(B127&lt;='Informações do financiamento'!$C$6,'Informações do financiamento'!$C$4/'Informações do financiamento'!$C$6,"")</f>
        <v>50</v>
      </c>
      <c r="G127" s="21">
        <f>IF(B127&lt;='Informações do financiamento'!$C$6,F127+D127,"")</f>
        <v>166.55442178671115</v>
      </c>
      <c r="H127" s="22">
        <f>IF(B127&lt;='Informações do financiamento'!$C$6,E127-G127,"")</f>
        <v>13900</v>
      </c>
      <c r="I127" s="27"/>
      <c r="J127" s="27"/>
      <c r="K127" s="20">
        <f t="shared" si="0"/>
        <v>122</v>
      </c>
      <c r="L127" s="21">
        <f>IF(K127&lt;='Informações do financiamento'!$C$6,Q126,"")</f>
        <v>18708.129260819576</v>
      </c>
      <c r="M127" s="21">
        <f>IF(K127&lt;='Informações do financiamento'!$C$6,L127*($C$2),"")</f>
        <v>156.30933252371881</v>
      </c>
      <c r="N127" s="21">
        <f>IF(K127&lt;='Informações do financiamento'!$C$6,L127+M127,"")</f>
        <v>18864.438593343297</v>
      </c>
      <c r="O127" s="21">
        <f>IF(K127&lt;='Informações do financiamento'!$C$6,'Tabela SAC x Prime'!P127-'Tabela SAC x Prime'!M127,"")</f>
        <v>17.008685463268705</v>
      </c>
      <c r="P127" s="21">
        <f>IF(K127&lt;='Informações do financiamento'!$C$6,($L$6*$C$2)/(1-(1/(1+$C$2)^'Informações do financiamento'!$C$6)),"")</f>
        <v>173.31801798698751</v>
      </c>
      <c r="Q127" s="22">
        <f>IF(K127&lt;='Informações do financiamento'!$C$6,N127-P127,"")</f>
        <v>18691.120575356308</v>
      </c>
      <c r="R127" s="27"/>
    </row>
    <row r="128" spans="1:18" ht="20.25" customHeight="1">
      <c r="A128" s="27"/>
      <c r="B128" s="20">
        <f>IF(B127&lt;'Informações do financiamento'!$C$6,('Tabela SAC x Prime'!B127+1),"")</f>
        <v>123</v>
      </c>
      <c r="C128" s="21">
        <f>IF(B128&lt;='Informações do financiamento'!$C$6,'Tabela SAC x Prime'!H127,"")</f>
        <v>13900</v>
      </c>
      <c r="D128" s="21">
        <f>IF(B128&lt;='Informações do financiamento'!$C$6,C128*($C$2),"")</f>
        <v>116.13666400252937</v>
      </c>
      <c r="E128" s="21">
        <f>IF(B128&lt;='Informações do financiamento'!$C$6,C128+D128,"")</f>
        <v>14016.13666400253</v>
      </c>
      <c r="F128" s="21">
        <f>IF(B128&lt;='Informações do financiamento'!$C$6,'Informações do financiamento'!$C$4/'Informações do financiamento'!$C$6,"")</f>
        <v>50</v>
      </c>
      <c r="G128" s="21">
        <f>IF(B128&lt;='Informações do financiamento'!$C$6,F128+D128,"")</f>
        <v>166.13666400252936</v>
      </c>
      <c r="H128" s="22">
        <f>IF(B128&lt;='Informações do financiamento'!$C$6,E128-G128,"")</f>
        <v>13850</v>
      </c>
      <c r="I128" s="27"/>
      <c r="J128" s="27"/>
      <c r="K128" s="20">
        <f t="shared" si="0"/>
        <v>123</v>
      </c>
      <c r="L128" s="21">
        <f>IF(K128&lt;='Informações do financiamento'!$C$6,Q127,"")</f>
        <v>18691.120575356308</v>
      </c>
      <c r="M128" s="21">
        <f>IF(K128&lt;='Informações do financiamento'!$C$6,L128*($C$2),"")</f>
        <v>156.16722230869922</v>
      </c>
      <c r="N128" s="21">
        <f>IF(K128&lt;='Informações do financiamento'!$C$6,L128+M128,"")</f>
        <v>18847.287797665009</v>
      </c>
      <c r="O128" s="21">
        <f>IF(K128&lt;='Informações do financiamento'!$C$6,'Tabela SAC x Prime'!P128-'Tabela SAC x Prime'!M128,"")</f>
        <v>17.15079567828829</v>
      </c>
      <c r="P128" s="21">
        <f>IF(K128&lt;='Informações do financiamento'!$C$6,($L$6*$C$2)/(1-(1/(1+$C$2)^'Informações do financiamento'!$C$6)),"")</f>
        <v>173.31801798698751</v>
      </c>
      <c r="Q128" s="22">
        <f>IF(K128&lt;='Informações do financiamento'!$C$6,N128-P128,"")</f>
        <v>18673.96977967802</v>
      </c>
      <c r="R128" s="27"/>
    </row>
    <row r="129" spans="1:18" ht="20.25" customHeight="1">
      <c r="A129" s="27"/>
      <c r="B129" s="20">
        <f>IF(B128&lt;'Informações do financiamento'!$C$6,('Tabela SAC x Prime'!B128+1),"")</f>
        <v>124</v>
      </c>
      <c r="C129" s="21">
        <f>IF(B129&lt;='Informações do financiamento'!$C$6,'Tabela SAC x Prime'!H128,"")</f>
        <v>13850</v>
      </c>
      <c r="D129" s="21">
        <f>IF(B129&lt;='Informações do financiamento'!$C$6,C129*($C$2),"")</f>
        <v>115.71890621834761</v>
      </c>
      <c r="E129" s="21">
        <f>IF(B129&lt;='Informações do financiamento'!$C$6,C129+D129,"")</f>
        <v>13965.718906218348</v>
      </c>
      <c r="F129" s="21">
        <f>IF(B129&lt;='Informações do financiamento'!$C$6,'Informações do financiamento'!$C$4/'Informações do financiamento'!$C$6,"")</f>
        <v>50</v>
      </c>
      <c r="G129" s="21">
        <f>IF(B129&lt;='Informações do financiamento'!$C$6,F129+D129,"")</f>
        <v>165.71890621834763</v>
      </c>
      <c r="H129" s="22">
        <f>IF(B129&lt;='Informações do financiamento'!$C$6,E129-G129,"")</f>
        <v>13800</v>
      </c>
      <c r="I129" s="27"/>
      <c r="J129" s="27"/>
      <c r="K129" s="20">
        <f t="shared" si="0"/>
        <v>124</v>
      </c>
      <c r="L129" s="21">
        <f>IF(K129&lt;='Informações do financiamento'!$C$6,Q128,"")</f>
        <v>18673.96977967802</v>
      </c>
      <c r="M129" s="21">
        <f>IF(K129&lt;='Informações do financiamento'!$C$6,L129*($C$2),"")</f>
        <v>156.02392474070891</v>
      </c>
      <c r="N129" s="21">
        <f>IF(K129&lt;='Informações do financiamento'!$C$6,L129+M129,"")</f>
        <v>18829.993704418728</v>
      </c>
      <c r="O129" s="21">
        <f>IF(K129&lt;='Informações do financiamento'!$C$6,'Tabela SAC x Prime'!P129-'Tabela SAC x Prime'!M129,"")</f>
        <v>17.294093246278607</v>
      </c>
      <c r="P129" s="21">
        <f>IF(K129&lt;='Informações do financiamento'!$C$6,($L$6*$C$2)/(1-(1/(1+$C$2)^'Informações do financiamento'!$C$6)),"")</f>
        <v>173.31801798698751</v>
      </c>
      <c r="Q129" s="22">
        <f>IF(K129&lt;='Informações do financiamento'!$C$6,N129-P129,"")</f>
        <v>18656.675686431739</v>
      </c>
      <c r="R129" s="27"/>
    </row>
    <row r="130" spans="1:18" ht="20.25" customHeight="1">
      <c r="A130" s="27"/>
      <c r="B130" s="20">
        <f>IF(B129&lt;'Informações do financiamento'!$C$6,('Tabela SAC x Prime'!B129+1),"")</f>
        <v>125</v>
      </c>
      <c r="C130" s="21">
        <f>IF(B130&lt;='Informações do financiamento'!$C$6,'Tabela SAC x Prime'!H129,"")</f>
        <v>13800</v>
      </c>
      <c r="D130" s="21">
        <f>IF(B130&lt;='Informações do financiamento'!$C$6,C130*($C$2),"")</f>
        <v>115.30114843416585</v>
      </c>
      <c r="E130" s="21">
        <f>IF(B130&lt;='Informações do financiamento'!$C$6,C130+D130,"")</f>
        <v>13915.301148434166</v>
      </c>
      <c r="F130" s="21">
        <f>IF(B130&lt;='Informações do financiamento'!$C$6,'Informações do financiamento'!$C$4/'Informações do financiamento'!$C$6,"")</f>
        <v>50</v>
      </c>
      <c r="G130" s="21">
        <f>IF(B130&lt;='Informações do financiamento'!$C$6,F130+D130,"")</f>
        <v>165.30114843416584</v>
      </c>
      <c r="H130" s="22">
        <f>IF(B130&lt;='Informações do financiamento'!$C$6,E130-G130,"")</f>
        <v>13750</v>
      </c>
      <c r="I130" s="27"/>
      <c r="J130" s="27"/>
      <c r="K130" s="20">
        <f t="shared" si="0"/>
        <v>125</v>
      </c>
      <c r="L130" s="21">
        <f>IF(K130&lt;='Informações do financiamento'!$C$6,Q129,"")</f>
        <v>18656.675686431739</v>
      </c>
      <c r="M130" s="21">
        <f>IF(K130&lt;='Informações do financiamento'!$C$6,L130*($C$2),"")</f>
        <v>155.87942989922894</v>
      </c>
      <c r="N130" s="21">
        <f>IF(K130&lt;='Informações do financiamento'!$C$6,L130+M130,"")</f>
        <v>18812.555116330968</v>
      </c>
      <c r="O130" s="21">
        <f>IF(K130&lt;='Informações do financiamento'!$C$6,'Tabela SAC x Prime'!P130-'Tabela SAC x Prime'!M130,"")</f>
        <v>17.438588087758575</v>
      </c>
      <c r="P130" s="21">
        <f>IF(K130&lt;='Informações do financiamento'!$C$6,($L$6*$C$2)/(1-(1/(1+$C$2)^'Informações do financiamento'!$C$6)),"")</f>
        <v>173.31801798698751</v>
      </c>
      <c r="Q130" s="22">
        <f>IF(K130&lt;='Informações do financiamento'!$C$6,N130-P130,"")</f>
        <v>18639.23709834398</v>
      </c>
      <c r="R130" s="27"/>
    </row>
    <row r="131" spans="1:18" ht="20.25" customHeight="1">
      <c r="A131" s="27"/>
      <c r="B131" s="20">
        <f>IF(B130&lt;'Informações do financiamento'!$C$6,('Tabela SAC x Prime'!B130+1),"")</f>
        <v>126</v>
      </c>
      <c r="C131" s="21">
        <f>IF(B131&lt;='Informações do financiamento'!$C$6,'Tabela SAC x Prime'!H130,"")</f>
        <v>13750</v>
      </c>
      <c r="D131" s="21">
        <f>IF(B131&lt;='Informações do financiamento'!$C$6,C131*($C$2),"")</f>
        <v>114.88339064998409</v>
      </c>
      <c r="E131" s="21">
        <f>IF(B131&lt;='Informações do financiamento'!$C$6,C131+D131,"")</f>
        <v>13864.883390649984</v>
      </c>
      <c r="F131" s="21">
        <f>IF(B131&lt;='Informações do financiamento'!$C$6,'Informações do financiamento'!$C$4/'Informações do financiamento'!$C$6,"")</f>
        <v>50</v>
      </c>
      <c r="G131" s="21">
        <f>IF(B131&lt;='Informações do financiamento'!$C$6,F131+D131,"")</f>
        <v>164.88339064998411</v>
      </c>
      <c r="H131" s="22">
        <f>IF(B131&lt;='Informações do financiamento'!$C$6,E131-G131,"")</f>
        <v>13700</v>
      </c>
      <c r="I131" s="27"/>
      <c r="J131" s="27"/>
      <c r="K131" s="20">
        <f t="shared" si="0"/>
        <v>126</v>
      </c>
      <c r="L131" s="21">
        <f>IF(K131&lt;='Informações do financiamento'!$C$6,Q130,"")</f>
        <v>18639.23709834398</v>
      </c>
      <c r="M131" s="21">
        <f>IF(K131&lt;='Informações do financiamento'!$C$6,L131*($C$2),"")</f>
        <v>155.73372778085292</v>
      </c>
      <c r="N131" s="21">
        <f>IF(K131&lt;='Informações do financiamento'!$C$6,L131+M131,"")</f>
        <v>18794.970826124834</v>
      </c>
      <c r="O131" s="21">
        <f>IF(K131&lt;='Informações do financiamento'!$C$6,'Tabela SAC x Prime'!P131-'Tabela SAC x Prime'!M131,"")</f>
        <v>17.584290206134597</v>
      </c>
      <c r="P131" s="21">
        <f>IF(K131&lt;='Informações do financiamento'!$C$6,($L$6*$C$2)/(1-(1/(1+$C$2)^'Informações do financiamento'!$C$6)),"")</f>
        <v>173.31801798698751</v>
      </c>
      <c r="Q131" s="22">
        <f>IF(K131&lt;='Informações do financiamento'!$C$6,N131-P131,"")</f>
        <v>18621.652808137846</v>
      </c>
      <c r="R131" s="27"/>
    </row>
    <row r="132" spans="1:18" ht="20.25" customHeight="1">
      <c r="A132" s="27"/>
      <c r="B132" s="20">
        <f>IF(B131&lt;'Informações do financiamento'!$C$6,('Tabela SAC x Prime'!B131+1),"")</f>
        <v>127</v>
      </c>
      <c r="C132" s="21">
        <f>IF(B132&lt;='Informações do financiamento'!$C$6,'Tabela SAC x Prime'!H131,"")</f>
        <v>13700</v>
      </c>
      <c r="D132" s="21">
        <f>IF(B132&lt;='Informações do financiamento'!$C$6,C132*($C$2),"")</f>
        <v>114.46563286580233</v>
      </c>
      <c r="E132" s="21">
        <f>IF(B132&lt;='Informações do financiamento'!$C$6,C132+D132,"")</f>
        <v>13814.465632865802</v>
      </c>
      <c r="F132" s="21">
        <f>IF(B132&lt;='Informações do financiamento'!$C$6,'Informações do financiamento'!$C$4/'Informações do financiamento'!$C$6,"")</f>
        <v>50</v>
      </c>
      <c r="G132" s="21">
        <f>IF(B132&lt;='Informações do financiamento'!$C$6,F132+D132,"")</f>
        <v>164.46563286580232</v>
      </c>
      <c r="H132" s="22">
        <f>IF(B132&lt;='Informações do financiamento'!$C$6,E132-G132,"")</f>
        <v>13650</v>
      </c>
      <c r="I132" s="27"/>
      <c r="J132" s="27"/>
      <c r="K132" s="20">
        <f t="shared" si="0"/>
        <v>127</v>
      </c>
      <c r="L132" s="21">
        <f>IF(K132&lt;='Informações do financiamento'!$C$6,Q131,"")</f>
        <v>18621.652808137846</v>
      </c>
      <c r="M132" s="21">
        <f>IF(K132&lt;='Informações do financiamento'!$C$6,L132*($C$2),"")</f>
        <v>155.58680829859443</v>
      </c>
      <c r="N132" s="21">
        <f>IF(K132&lt;='Informações do financiamento'!$C$6,L132+M132,"")</f>
        <v>18777.23961643644</v>
      </c>
      <c r="O132" s="21">
        <f>IF(K132&lt;='Informações do financiamento'!$C$6,'Tabela SAC x Prime'!P132-'Tabela SAC x Prime'!M132,"")</f>
        <v>17.731209688393079</v>
      </c>
      <c r="P132" s="21">
        <f>IF(K132&lt;='Informações do financiamento'!$C$6,($L$6*$C$2)/(1-(1/(1+$C$2)^'Informações do financiamento'!$C$6)),"")</f>
        <v>173.31801798698751</v>
      </c>
      <c r="Q132" s="22">
        <f>IF(K132&lt;='Informações do financiamento'!$C$6,N132-P132,"")</f>
        <v>18603.921598449451</v>
      </c>
      <c r="R132" s="27"/>
    </row>
    <row r="133" spans="1:18" ht="20.25" customHeight="1">
      <c r="A133" s="27"/>
      <c r="B133" s="20">
        <f>IF(B132&lt;'Informações do financiamento'!$C$6,('Tabela SAC x Prime'!B132+1),"")</f>
        <v>128</v>
      </c>
      <c r="C133" s="21">
        <f>IF(B133&lt;='Informações do financiamento'!$C$6,'Tabela SAC x Prime'!H132,"")</f>
        <v>13650</v>
      </c>
      <c r="D133" s="21">
        <f>IF(B133&lt;='Informações do financiamento'!$C$6,C133*($C$2),"")</f>
        <v>114.04787508162057</v>
      </c>
      <c r="E133" s="21">
        <f>IF(B133&lt;='Informações do financiamento'!$C$6,C133+D133,"")</f>
        <v>13764.04787508162</v>
      </c>
      <c r="F133" s="21">
        <f>IF(B133&lt;='Informações do financiamento'!$C$6,'Informações do financiamento'!$C$4/'Informações do financiamento'!$C$6,"")</f>
        <v>50</v>
      </c>
      <c r="G133" s="21">
        <f>IF(B133&lt;='Informações do financiamento'!$C$6,F133+D133,"")</f>
        <v>164.04787508162059</v>
      </c>
      <c r="H133" s="22">
        <f>IF(B133&lt;='Informações do financiamento'!$C$6,E133-G133,"")</f>
        <v>13600</v>
      </c>
      <c r="I133" s="27"/>
      <c r="J133" s="27"/>
      <c r="K133" s="20">
        <f t="shared" si="0"/>
        <v>128</v>
      </c>
      <c r="L133" s="21">
        <f>IF(K133&lt;='Informações do financiamento'!$C$6,Q132,"")</f>
        <v>18603.921598449451</v>
      </c>
      <c r="M133" s="21">
        <f>IF(K133&lt;='Informações do financiamento'!$C$6,L133*($C$2),"")</f>
        <v>155.43866128118873</v>
      </c>
      <c r="N133" s="21">
        <f>IF(K133&lt;='Informações do financiamento'!$C$6,L133+M133,"")</f>
        <v>18759.360259730642</v>
      </c>
      <c r="O133" s="21">
        <f>IF(K133&lt;='Informações do financiamento'!$C$6,'Tabela SAC x Prime'!P133-'Tabela SAC x Prime'!M133,"")</f>
        <v>17.879356705798784</v>
      </c>
      <c r="P133" s="21">
        <f>IF(K133&lt;='Informações do financiamento'!$C$6,($L$6*$C$2)/(1-(1/(1+$C$2)^'Informações do financiamento'!$C$6)),"")</f>
        <v>173.31801798698751</v>
      </c>
      <c r="Q133" s="22">
        <f>IF(K133&lt;='Informações do financiamento'!$C$6,N133-P133,"")</f>
        <v>18586.042241743653</v>
      </c>
      <c r="R133" s="27"/>
    </row>
    <row r="134" spans="1:18" ht="20.25" customHeight="1">
      <c r="A134" s="27"/>
      <c r="B134" s="20">
        <f>IF(B133&lt;'Informações do financiamento'!$C$6,('Tabela SAC x Prime'!B133+1),"")</f>
        <v>129</v>
      </c>
      <c r="C134" s="21">
        <f>IF(B134&lt;='Informações do financiamento'!$C$6,'Tabela SAC x Prime'!H133,"")</f>
        <v>13600</v>
      </c>
      <c r="D134" s="21">
        <f>IF(B134&lt;='Informações do financiamento'!$C$6,C134*($C$2),"")</f>
        <v>113.63011729743882</v>
      </c>
      <c r="E134" s="21">
        <f>IF(B134&lt;='Informações do financiamento'!$C$6,C134+D134,"")</f>
        <v>13713.630117297438</v>
      </c>
      <c r="F134" s="21">
        <f>IF(B134&lt;='Informações do financiamento'!$C$6,'Informações do financiamento'!$C$4/'Informações do financiamento'!$C$6,"")</f>
        <v>50</v>
      </c>
      <c r="G134" s="21">
        <f>IF(B134&lt;='Informações do financiamento'!$C$6,F134+D134,"")</f>
        <v>163.6301172974388</v>
      </c>
      <c r="H134" s="22">
        <f>IF(B134&lt;='Informações do financiamento'!$C$6,E134-G134,"")</f>
        <v>13550</v>
      </c>
      <c r="I134" s="27"/>
      <c r="J134" s="27"/>
      <c r="K134" s="20">
        <f t="shared" si="0"/>
        <v>129</v>
      </c>
      <c r="L134" s="21">
        <f>IF(K134&lt;='Informações do financiamento'!$C$6,Q133,"")</f>
        <v>18586.042241743653</v>
      </c>
      <c r="M134" s="21">
        <f>IF(K134&lt;='Informações do financiamento'!$C$6,L134*($C$2),"")</f>
        <v>155.28927647238854</v>
      </c>
      <c r="N134" s="21">
        <f>IF(K134&lt;='Informações do financiamento'!$C$6,L134+M134,"")</f>
        <v>18741.33151821604</v>
      </c>
      <c r="O134" s="21">
        <f>IF(K134&lt;='Informações do financiamento'!$C$6,'Tabela SAC x Prime'!P134-'Tabela SAC x Prime'!M134,"")</f>
        <v>18.028741514598977</v>
      </c>
      <c r="P134" s="21">
        <f>IF(K134&lt;='Informações do financiamento'!$C$6,($L$6*$C$2)/(1-(1/(1+$C$2)^'Informações do financiamento'!$C$6)),"")</f>
        <v>173.31801798698751</v>
      </c>
      <c r="Q134" s="22">
        <f>IF(K134&lt;='Informações do financiamento'!$C$6,N134-P134,"")</f>
        <v>18568.013500229052</v>
      </c>
      <c r="R134" s="27"/>
    </row>
    <row r="135" spans="1:18" ht="20.25" customHeight="1">
      <c r="A135" s="27"/>
      <c r="B135" s="20">
        <f>IF(B134&lt;'Informações do financiamento'!$C$6,('Tabela SAC x Prime'!B134+1),"")</f>
        <v>130</v>
      </c>
      <c r="C135" s="21">
        <f>IF(B135&lt;='Informações do financiamento'!$C$6,'Tabela SAC x Prime'!H134,"")</f>
        <v>13550</v>
      </c>
      <c r="D135" s="21">
        <f>IF(B135&lt;='Informações do financiamento'!$C$6,C135*($C$2),"")</f>
        <v>113.21235951325706</v>
      </c>
      <c r="E135" s="21">
        <f>IF(B135&lt;='Informações do financiamento'!$C$6,C135+D135,"")</f>
        <v>13663.212359513256</v>
      </c>
      <c r="F135" s="21">
        <f>IF(B135&lt;='Informações do financiamento'!$C$6,'Informações do financiamento'!$C$4/'Informações do financiamento'!$C$6,"")</f>
        <v>50</v>
      </c>
      <c r="G135" s="21">
        <f>IF(B135&lt;='Informações do financiamento'!$C$6,F135+D135,"")</f>
        <v>163.21235951325707</v>
      </c>
      <c r="H135" s="22">
        <f>IF(B135&lt;='Informações do financiamento'!$C$6,E135-G135,"")</f>
        <v>13500</v>
      </c>
      <c r="I135" s="27"/>
      <c r="J135" s="27"/>
      <c r="K135" s="20">
        <f t="shared" si="0"/>
        <v>130</v>
      </c>
      <c r="L135" s="21">
        <f>IF(K135&lt;='Informações do financiamento'!$C$6,Q134,"")</f>
        <v>18568.013500229052</v>
      </c>
      <c r="M135" s="21">
        <f>IF(K135&lt;='Informações do financiamento'!$C$6,L135*($C$2),"")</f>
        <v>155.13864353025403</v>
      </c>
      <c r="N135" s="21">
        <f>IF(K135&lt;='Informações do financiamento'!$C$6,L135+M135,"")</f>
        <v>18723.152143759307</v>
      </c>
      <c r="O135" s="21">
        <f>IF(K135&lt;='Informações do financiamento'!$C$6,'Tabela SAC x Prime'!P135-'Tabela SAC x Prime'!M135,"")</f>
        <v>18.179374456733484</v>
      </c>
      <c r="P135" s="21">
        <f>IF(K135&lt;='Informações do financiamento'!$C$6,($L$6*$C$2)/(1-(1/(1+$C$2)^'Informações do financiamento'!$C$6)),"")</f>
        <v>173.31801798698751</v>
      </c>
      <c r="Q135" s="22">
        <f>IF(K135&lt;='Informações do financiamento'!$C$6,N135-P135,"")</f>
        <v>18549.834125772319</v>
      </c>
      <c r="R135" s="27"/>
    </row>
    <row r="136" spans="1:18" ht="20.25" customHeight="1">
      <c r="A136" s="27"/>
      <c r="B136" s="20">
        <f>IF(B135&lt;'Informações do financiamento'!$C$6,('Tabela SAC x Prime'!B135+1),"")</f>
        <v>131</v>
      </c>
      <c r="C136" s="21">
        <f>IF(B136&lt;='Informações do financiamento'!$C$6,'Tabela SAC x Prime'!H135,"")</f>
        <v>13500</v>
      </c>
      <c r="D136" s="21">
        <f>IF(B136&lt;='Informações do financiamento'!$C$6,C136*($C$2),"")</f>
        <v>112.7946017290753</v>
      </c>
      <c r="E136" s="21">
        <f>IF(B136&lt;='Informações do financiamento'!$C$6,C136+D136,"")</f>
        <v>13612.794601729076</v>
      </c>
      <c r="F136" s="21">
        <f>IF(B136&lt;='Informações do financiamento'!$C$6,'Informações do financiamento'!$C$4/'Informações do financiamento'!$C$6,"")</f>
        <v>50</v>
      </c>
      <c r="G136" s="21">
        <f>IF(B136&lt;='Informações do financiamento'!$C$6,F136+D136,"")</f>
        <v>162.79460172907528</v>
      </c>
      <c r="H136" s="22">
        <f>IF(B136&lt;='Informações do financiamento'!$C$6,E136-G136,"")</f>
        <v>13450</v>
      </c>
      <c r="I136" s="27"/>
      <c r="J136" s="27"/>
      <c r="K136" s="20">
        <f t="shared" si="0"/>
        <v>131</v>
      </c>
      <c r="L136" s="21">
        <f>IF(K136&lt;='Informações do financiamento'!$C$6,Q135,"")</f>
        <v>18549.834125772319</v>
      </c>
      <c r="M136" s="21">
        <f>IF(K136&lt;='Informações do financiamento'!$C$6,L136*($C$2),"")</f>
        <v>154.9867520264369</v>
      </c>
      <c r="N136" s="21">
        <f>IF(K136&lt;='Informações do financiamento'!$C$6,L136+M136,"")</f>
        <v>18704.820877798757</v>
      </c>
      <c r="O136" s="21">
        <f>IF(K136&lt;='Informações do financiamento'!$C$6,'Tabela SAC x Prime'!P136-'Tabela SAC x Prime'!M136,"")</f>
        <v>18.33126596055061</v>
      </c>
      <c r="P136" s="21">
        <f>IF(K136&lt;='Informações do financiamento'!$C$6,($L$6*$C$2)/(1-(1/(1+$C$2)^'Informações do financiamento'!$C$6)),"")</f>
        <v>173.31801798698751</v>
      </c>
      <c r="Q136" s="22">
        <f>IF(K136&lt;='Informações do financiamento'!$C$6,N136-P136,"")</f>
        <v>18531.502859811768</v>
      </c>
      <c r="R136" s="27"/>
    </row>
    <row r="137" spans="1:18" ht="20.25" customHeight="1">
      <c r="A137" s="27"/>
      <c r="B137" s="20">
        <f>IF(B136&lt;'Informações do financiamento'!$C$6,('Tabela SAC x Prime'!B136+1),"")</f>
        <v>132</v>
      </c>
      <c r="C137" s="21">
        <f>IF(B137&lt;='Informações do financiamento'!$C$6,'Tabela SAC x Prime'!H136,"")</f>
        <v>13450</v>
      </c>
      <c r="D137" s="21">
        <f>IF(B137&lt;='Informações do financiamento'!$C$6,C137*($C$2),"")</f>
        <v>112.37684394489354</v>
      </c>
      <c r="E137" s="21">
        <f>IF(B137&lt;='Informações do financiamento'!$C$6,C137+D137,"")</f>
        <v>13562.376843944894</v>
      </c>
      <c r="F137" s="21">
        <f>IF(B137&lt;='Informações do financiamento'!$C$6,'Informações do financiamento'!$C$4/'Informações do financiamento'!$C$6,"")</f>
        <v>50</v>
      </c>
      <c r="G137" s="21">
        <f>IF(B137&lt;='Informações do financiamento'!$C$6,F137+D137,"")</f>
        <v>162.37684394489355</v>
      </c>
      <c r="H137" s="22">
        <f>IF(B137&lt;='Informações do financiamento'!$C$6,E137-G137,"")</f>
        <v>13400</v>
      </c>
      <c r="I137" s="27"/>
      <c r="J137" s="27"/>
      <c r="K137" s="20">
        <f t="shared" si="0"/>
        <v>132</v>
      </c>
      <c r="L137" s="21">
        <f>IF(K137&lt;='Informações do financiamento'!$C$6,Q136,"")</f>
        <v>18531.502859811768</v>
      </c>
      <c r="M137" s="21">
        <f>IF(K137&lt;='Informações do financiamento'!$C$6,L137*($C$2),"")</f>
        <v>154.83359144545838</v>
      </c>
      <c r="N137" s="21">
        <f>IF(K137&lt;='Informações do financiamento'!$C$6,L137+M137,"")</f>
        <v>18686.336451257226</v>
      </c>
      <c r="O137" s="21">
        <f>IF(K137&lt;='Informações do financiamento'!$C$6,'Tabela SAC x Prime'!P137-'Tabela SAC x Prime'!M137,"")</f>
        <v>18.484426541529132</v>
      </c>
      <c r="P137" s="21">
        <f>IF(K137&lt;='Informações do financiamento'!$C$6,($L$6*$C$2)/(1-(1/(1+$C$2)^'Informações do financiamento'!$C$6)),"")</f>
        <v>173.31801798698751</v>
      </c>
      <c r="Q137" s="22">
        <f>IF(K137&lt;='Informações do financiamento'!$C$6,N137-P137,"")</f>
        <v>18513.018433270237</v>
      </c>
      <c r="R137" s="27"/>
    </row>
    <row r="138" spans="1:18" ht="20.25" customHeight="1">
      <c r="A138" s="27"/>
      <c r="B138" s="20">
        <f>IF(B137&lt;'Informações do financiamento'!$C$6,('Tabela SAC x Prime'!B137+1),"")</f>
        <v>133</v>
      </c>
      <c r="C138" s="21">
        <f>IF(B138&lt;='Informações do financiamento'!$C$6,'Tabela SAC x Prime'!H137,"")</f>
        <v>13400</v>
      </c>
      <c r="D138" s="21">
        <f>IF(B138&lt;='Informações do financiamento'!$C$6,C138*($C$2),"")</f>
        <v>111.95908616071178</v>
      </c>
      <c r="E138" s="21">
        <f>IF(B138&lt;='Informações do financiamento'!$C$6,C138+D138,"")</f>
        <v>13511.959086160712</v>
      </c>
      <c r="F138" s="21">
        <f>IF(B138&lt;='Informações do financiamento'!$C$6,'Informações do financiamento'!$C$4/'Informações do financiamento'!$C$6,"")</f>
        <v>50</v>
      </c>
      <c r="G138" s="21">
        <f>IF(B138&lt;='Informações do financiamento'!$C$6,F138+D138,"")</f>
        <v>161.95908616071176</v>
      </c>
      <c r="H138" s="22">
        <f>IF(B138&lt;='Informações do financiamento'!$C$6,E138-G138,"")</f>
        <v>13350</v>
      </c>
      <c r="I138" s="27"/>
      <c r="J138" s="27"/>
      <c r="K138" s="20">
        <f t="shared" si="0"/>
        <v>133</v>
      </c>
      <c r="L138" s="21">
        <f>IF(K138&lt;='Informações do financiamento'!$C$6,Q137,"")</f>
        <v>18513.018433270237</v>
      </c>
      <c r="M138" s="21">
        <f>IF(K138&lt;='Informações do financiamento'!$C$6,L138*($C$2),"")</f>
        <v>154.67915118398119</v>
      </c>
      <c r="N138" s="21">
        <f>IF(K138&lt;='Informações do financiamento'!$C$6,L138+M138,"")</f>
        <v>18667.697584454218</v>
      </c>
      <c r="O138" s="21">
        <f>IF(K138&lt;='Informações do financiamento'!$C$6,'Tabela SAC x Prime'!P138-'Tabela SAC x Prime'!M138,"")</f>
        <v>18.638866803006323</v>
      </c>
      <c r="P138" s="21">
        <f>IF(K138&lt;='Informações do financiamento'!$C$6,($L$6*$C$2)/(1-(1/(1+$C$2)^'Informações do financiamento'!$C$6)),"")</f>
        <v>173.31801798698751</v>
      </c>
      <c r="Q138" s="22">
        <f>IF(K138&lt;='Informações do financiamento'!$C$6,N138-P138,"")</f>
        <v>18494.379566467229</v>
      </c>
      <c r="R138" s="27"/>
    </row>
    <row r="139" spans="1:18" ht="20.25" customHeight="1">
      <c r="A139" s="27"/>
      <c r="B139" s="20">
        <f>IF(B138&lt;'Informações do financiamento'!$C$6,('Tabela SAC x Prime'!B138+1),"")</f>
        <v>134</v>
      </c>
      <c r="C139" s="21">
        <f>IF(B139&lt;='Informações do financiamento'!$C$6,'Tabela SAC x Prime'!H138,"")</f>
        <v>13350</v>
      </c>
      <c r="D139" s="21">
        <f>IF(B139&lt;='Informações do financiamento'!$C$6,C139*($C$2),"")</f>
        <v>111.54132837653002</v>
      </c>
      <c r="E139" s="21">
        <f>IF(B139&lt;='Informações do financiamento'!$C$6,C139+D139,"")</f>
        <v>13461.54132837653</v>
      </c>
      <c r="F139" s="21">
        <f>IF(B139&lt;='Informações do financiamento'!$C$6,'Informações do financiamento'!$C$4/'Informações do financiamento'!$C$6,"")</f>
        <v>50</v>
      </c>
      <c r="G139" s="21">
        <f>IF(B139&lt;='Informações do financiamento'!$C$6,F139+D139,"")</f>
        <v>161.54132837653003</v>
      </c>
      <c r="H139" s="22">
        <f>IF(B139&lt;='Informações do financiamento'!$C$6,E139-G139,"")</f>
        <v>13300</v>
      </c>
      <c r="I139" s="27"/>
      <c r="J139" s="27"/>
      <c r="K139" s="20">
        <f t="shared" si="0"/>
        <v>134</v>
      </c>
      <c r="L139" s="21">
        <f>IF(K139&lt;='Informações do financiamento'!$C$6,Q138,"")</f>
        <v>18494.379566467229</v>
      </c>
      <c r="M139" s="21">
        <f>IF(K139&lt;='Informações do financiamento'!$C$6,L139*($C$2),"")</f>
        <v>154.52342055007551</v>
      </c>
      <c r="N139" s="21">
        <f>IF(K139&lt;='Informações do financiamento'!$C$6,L139+M139,"")</f>
        <v>18648.902987017304</v>
      </c>
      <c r="O139" s="21">
        <f>IF(K139&lt;='Informações do financiamento'!$C$6,'Tabela SAC x Prime'!P139-'Tabela SAC x Prime'!M139,"")</f>
        <v>18.794597436911999</v>
      </c>
      <c r="P139" s="21">
        <f>IF(K139&lt;='Informações do financiamento'!$C$6,($L$6*$C$2)/(1-(1/(1+$C$2)^'Informações do financiamento'!$C$6)),"")</f>
        <v>173.31801798698751</v>
      </c>
      <c r="Q139" s="22">
        <f>IF(K139&lt;='Informações do financiamento'!$C$6,N139-P139,"")</f>
        <v>18475.584969030315</v>
      </c>
      <c r="R139" s="27"/>
    </row>
    <row r="140" spans="1:18" ht="20.25" customHeight="1">
      <c r="A140" s="27"/>
      <c r="B140" s="20">
        <f>IF(B139&lt;'Informações do financiamento'!$C$6,('Tabela SAC x Prime'!B139+1),"")</f>
        <v>135</v>
      </c>
      <c r="C140" s="21">
        <f>IF(B140&lt;='Informações do financiamento'!$C$6,'Tabela SAC x Prime'!H139,"")</f>
        <v>13300</v>
      </c>
      <c r="D140" s="21">
        <f>IF(B140&lt;='Informações do financiamento'!$C$6,C140*($C$2),"")</f>
        <v>111.12357059234826</v>
      </c>
      <c r="E140" s="21">
        <f>IF(B140&lt;='Informações do financiamento'!$C$6,C140+D140,"")</f>
        <v>13411.123570592348</v>
      </c>
      <c r="F140" s="21">
        <f>IF(B140&lt;='Informações do financiamento'!$C$6,'Informações do financiamento'!$C$4/'Informações do financiamento'!$C$6,"")</f>
        <v>50</v>
      </c>
      <c r="G140" s="21">
        <f>IF(B140&lt;='Informações do financiamento'!$C$6,F140+D140,"")</f>
        <v>161.12357059234824</v>
      </c>
      <c r="H140" s="22">
        <f>IF(B140&lt;='Informações do financiamento'!$C$6,E140-G140,"")</f>
        <v>13250</v>
      </c>
      <c r="I140" s="27"/>
      <c r="J140" s="27"/>
      <c r="K140" s="20">
        <f t="shared" si="0"/>
        <v>135</v>
      </c>
      <c r="L140" s="21">
        <f>IF(K140&lt;='Informações do financiamento'!$C$6,Q139,"")</f>
        <v>18475.584969030315</v>
      </c>
      <c r="M140" s="21">
        <f>IF(K140&lt;='Informações do financiamento'!$C$6,L140*($C$2),"")</f>
        <v>154.36638876247883</v>
      </c>
      <c r="N140" s="21">
        <f>IF(K140&lt;='Informações do financiamento'!$C$6,L140+M140,"")</f>
        <v>18629.951357792794</v>
      </c>
      <c r="O140" s="21">
        <f>IF(K140&lt;='Informações do financiamento'!$C$6,'Tabela SAC x Prime'!P140-'Tabela SAC x Prime'!M140,"")</f>
        <v>18.951629224508679</v>
      </c>
      <c r="P140" s="21">
        <f>IF(K140&lt;='Informações do financiamento'!$C$6,($L$6*$C$2)/(1-(1/(1+$C$2)^'Informações do financiamento'!$C$6)),"")</f>
        <v>173.31801798698751</v>
      </c>
      <c r="Q140" s="22">
        <f>IF(K140&lt;='Informações do financiamento'!$C$6,N140-P140,"")</f>
        <v>18456.633339805805</v>
      </c>
      <c r="R140" s="27"/>
    </row>
    <row r="141" spans="1:18" ht="20.25" customHeight="1">
      <c r="A141" s="27"/>
      <c r="B141" s="20">
        <f>IF(B140&lt;'Informações do financiamento'!$C$6,('Tabela SAC x Prime'!B140+1),"")</f>
        <v>136</v>
      </c>
      <c r="C141" s="21">
        <f>IF(B141&lt;='Informações do financiamento'!$C$6,'Tabela SAC x Prime'!H140,"")</f>
        <v>13250</v>
      </c>
      <c r="D141" s="21">
        <f>IF(B141&lt;='Informações do financiamento'!$C$6,C141*($C$2),"")</f>
        <v>110.7058128081665</v>
      </c>
      <c r="E141" s="21">
        <f>IF(B141&lt;='Informações do financiamento'!$C$6,C141+D141,"")</f>
        <v>13360.705812808166</v>
      </c>
      <c r="F141" s="21">
        <f>IF(B141&lt;='Informações do financiamento'!$C$6,'Informações do financiamento'!$C$4/'Informações do financiamento'!$C$6,"")</f>
        <v>50</v>
      </c>
      <c r="G141" s="21">
        <f>IF(B141&lt;='Informações do financiamento'!$C$6,F141+D141,"")</f>
        <v>160.70581280816651</v>
      </c>
      <c r="H141" s="22">
        <f>IF(B141&lt;='Informações do financiamento'!$C$6,E141-G141,"")</f>
        <v>13200</v>
      </c>
      <c r="I141" s="27"/>
      <c r="J141" s="27"/>
      <c r="K141" s="20">
        <f t="shared" si="0"/>
        <v>136</v>
      </c>
      <c r="L141" s="21">
        <f>IF(K141&lt;='Informações do financiamento'!$C$6,Q140,"")</f>
        <v>18456.633339805805</v>
      </c>
      <c r="M141" s="21">
        <f>IF(K141&lt;='Informações do financiamento'!$C$6,L141*($C$2),"")</f>
        <v>154.20804494984952</v>
      </c>
      <c r="N141" s="21">
        <f>IF(K141&lt;='Informações do financiamento'!$C$6,L141+M141,"")</f>
        <v>18610.841384755655</v>
      </c>
      <c r="O141" s="21">
        <f>IF(K141&lt;='Informações do financiamento'!$C$6,'Tabela SAC x Prime'!P141-'Tabela SAC x Prime'!M141,"")</f>
        <v>19.109973037137991</v>
      </c>
      <c r="P141" s="21">
        <f>IF(K141&lt;='Informações do financiamento'!$C$6,($L$6*$C$2)/(1-(1/(1+$C$2)^'Informações do financiamento'!$C$6)),"")</f>
        <v>173.31801798698751</v>
      </c>
      <c r="Q141" s="22">
        <f>IF(K141&lt;='Informações do financiamento'!$C$6,N141-P141,"")</f>
        <v>18437.523366768666</v>
      </c>
      <c r="R141" s="27"/>
    </row>
    <row r="142" spans="1:18" ht="20.25" customHeight="1">
      <c r="A142" s="27"/>
      <c r="B142" s="20">
        <f>IF(B141&lt;'Informações do financiamento'!$C$6,('Tabela SAC x Prime'!B141+1),"")</f>
        <v>137</v>
      </c>
      <c r="C142" s="21">
        <f>IF(B142&lt;='Informações do financiamento'!$C$6,'Tabela SAC x Prime'!H141,"")</f>
        <v>13200</v>
      </c>
      <c r="D142" s="21">
        <f>IF(B142&lt;='Informações do financiamento'!$C$6,C142*($C$2),"")</f>
        <v>110.28805502398473</v>
      </c>
      <c r="E142" s="21">
        <f>IF(B142&lt;='Informações do financiamento'!$C$6,C142+D142,"")</f>
        <v>13310.288055023984</v>
      </c>
      <c r="F142" s="21">
        <f>IF(B142&lt;='Informações do financiamento'!$C$6,'Informações do financiamento'!$C$4/'Informações do financiamento'!$C$6,"")</f>
        <v>50</v>
      </c>
      <c r="G142" s="21">
        <f>IF(B142&lt;='Informações do financiamento'!$C$6,F142+D142,"")</f>
        <v>160.28805502398473</v>
      </c>
      <c r="H142" s="22">
        <f>IF(B142&lt;='Informações do financiamento'!$C$6,E142-G142,"")</f>
        <v>13150</v>
      </c>
      <c r="I142" s="27"/>
      <c r="J142" s="27"/>
      <c r="K142" s="20">
        <f t="shared" si="0"/>
        <v>137</v>
      </c>
      <c r="L142" s="21">
        <f>IF(K142&lt;='Informações do financiamento'!$C$6,Q141,"")</f>
        <v>18437.523366768666</v>
      </c>
      <c r="M142" s="21">
        <f>IF(K142&lt;='Informações do financiamento'!$C$6,L142*($C$2),"")</f>
        <v>154.04837815001414</v>
      </c>
      <c r="N142" s="21">
        <f>IF(K142&lt;='Informações do financiamento'!$C$6,L142+M142,"")</f>
        <v>18591.571744918681</v>
      </c>
      <c r="O142" s="21">
        <f>IF(K142&lt;='Informações do financiamento'!$C$6,'Tabela SAC x Prime'!P142-'Tabela SAC x Prime'!M142,"")</f>
        <v>19.269639836973369</v>
      </c>
      <c r="P142" s="21">
        <f>IF(K142&lt;='Informações do financiamento'!$C$6,($L$6*$C$2)/(1-(1/(1+$C$2)^'Informações do financiamento'!$C$6)),"")</f>
        <v>173.31801798698751</v>
      </c>
      <c r="Q142" s="22">
        <f>IF(K142&lt;='Informações do financiamento'!$C$6,N142-P142,"")</f>
        <v>18418.253726931693</v>
      </c>
      <c r="R142" s="27"/>
    </row>
    <row r="143" spans="1:18" ht="20.25" customHeight="1">
      <c r="A143" s="27"/>
      <c r="B143" s="20">
        <f>IF(B142&lt;'Informações do financiamento'!$C$6,('Tabela SAC x Prime'!B142+1),"")</f>
        <v>138</v>
      </c>
      <c r="C143" s="21">
        <f>IF(B143&lt;='Informações do financiamento'!$C$6,'Tabela SAC x Prime'!H142,"")</f>
        <v>13150</v>
      </c>
      <c r="D143" s="21">
        <f>IF(B143&lt;='Informações do financiamento'!$C$6,C143*($C$2),"")</f>
        <v>109.87029723980297</v>
      </c>
      <c r="E143" s="21">
        <f>IF(B143&lt;='Informações do financiamento'!$C$6,C143+D143,"")</f>
        <v>13259.870297239802</v>
      </c>
      <c r="F143" s="21">
        <f>IF(B143&lt;='Informações do financiamento'!$C$6,'Informações do financiamento'!$C$4/'Informações do financiamento'!$C$6,"")</f>
        <v>50</v>
      </c>
      <c r="G143" s="21">
        <f>IF(B143&lt;='Informações do financiamento'!$C$6,F143+D143,"")</f>
        <v>159.87029723980297</v>
      </c>
      <c r="H143" s="22">
        <f>IF(B143&lt;='Informações do financiamento'!$C$6,E143-G143,"")</f>
        <v>13100</v>
      </c>
      <c r="I143" s="27"/>
      <c r="J143" s="27"/>
      <c r="K143" s="20">
        <f t="shared" si="0"/>
        <v>138</v>
      </c>
      <c r="L143" s="21">
        <f>IF(K143&lt;='Informações do financiamento'!$C$6,Q142,"")</f>
        <v>18418.253726931693</v>
      </c>
      <c r="M143" s="21">
        <f>IF(K143&lt;='Informações do financiamento'!$C$6,L143*($C$2),"")</f>
        <v>153.88737730920866</v>
      </c>
      <c r="N143" s="21">
        <f>IF(K143&lt;='Informações do financiamento'!$C$6,L143+M143,"")</f>
        <v>18572.141104240902</v>
      </c>
      <c r="O143" s="21">
        <f>IF(K143&lt;='Informações do financiamento'!$C$6,'Tabela SAC x Prime'!P143-'Tabela SAC x Prime'!M143,"")</f>
        <v>19.430640677778854</v>
      </c>
      <c r="P143" s="21">
        <f>IF(K143&lt;='Informações do financiamento'!$C$6,($L$6*$C$2)/(1-(1/(1+$C$2)^'Informações do financiamento'!$C$6)),"")</f>
        <v>173.31801798698751</v>
      </c>
      <c r="Q143" s="22">
        <f>IF(K143&lt;='Informações do financiamento'!$C$6,N143-P143,"")</f>
        <v>18398.823086253913</v>
      </c>
      <c r="R143" s="27"/>
    </row>
    <row r="144" spans="1:18" ht="20.25" customHeight="1">
      <c r="A144" s="27"/>
      <c r="B144" s="20">
        <f>IF(B143&lt;'Informações do financiamento'!$C$6,('Tabela SAC x Prime'!B143+1),"")</f>
        <v>139</v>
      </c>
      <c r="C144" s="21">
        <f>IF(B144&lt;='Informações do financiamento'!$C$6,'Tabela SAC x Prime'!H143,"")</f>
        <v>13100</v>
      </c>
      <c r="D144" s="21">
        <f>IF(B144&lt;='Informações do financiamento'!$C$6,C144*($C$2),"")</f>
        <v>109.45253945562121</v>
      </c>
      <c r="E144" s="21">
        <f>IF(B144&lt;='Informações do financiamento'!$C$6,C144+D144,"")</f>
        <v>13209.45253945562</v>
      </c>
      <c r="F144" s="21">
        <f>IF(B144&lt;='Informações do financiamento'!$C$6,'Informações do financiamento'!$C$4/'Informações do financiamento'!$C$6,"")</f>
        <v>50</v>
      </c>
      <c r="G144" s="21">
        <f>IF(B144&lt;='Informações do financiamento'!$C$6,F144+D144,"")</f>
        <v>159.45253945562121</v>
      </c>
      <c r="H144" s="22">
        <f>IF(B144&lt;='Informações do financiamento'!$C$6,E144-G144,"")</f>
        <v>13050</v>
      </c>
      <c r="I144" s="27"/>
      <c r="J144" s="27"/>
      <c r="K144" s="20">
        <f t="shared" si="0"/>
        <v>139</v>
      </c>
      <c r="L144" s="21">
        <f>IF(K144&lt;='Informações do financiamento'!$C$6,Q143,"")</f>
        <v>18398.823086253913</v>
      </c>
      <c r="M144" s="21">
        <f>IF(K144&lt;='Informações do financiamento'!$C$6,L144*($C$2),"")</f>
        <v>153.72503128131305</v>
      </c>
      <c r="N144" s="21">
        <f>IF(K144&lt;='Informações do financiamento'!$C$6,L144+M144,"")</f>
        <v>18552.548117535225</v>
      </c>
      <c r="O144" s="21">
        <f>IF(K144&lt;='Informações do financiamento'!$C$6,'Tabela SAC x Prime'!P144-'Tabela SAC x Prime'!M144,"")</f>
        <v>19.592986705674463</v>
      </c>
      <c r="P144" s="21">
        <f>IF(K144&lt;='Informações do financiamento'!$C$6,($L$6*$C$2)/(1-(1/(1+$C$2)^'Informações do financiamento'!$C$6)),"")</f>
        <v>173.31801798698751</v>
      </c>
      <c r="Q144" s="22">
        <f>IF(K144&lt;='Informações do financiamento'!$C$6,N144-P144,"")</f>
        <v>18379.230099548236</v>
      </c>
      <c r="R144" s="27"/>
    </row>
    <row r="145" spans="1:18" ht="20.25" customHeight="1">
      <c r="A145" s="27"/>
      <c r="B145" s="20">
        <f>IF(B144&lt;'Informações do financiamento'!$C$6,('Tabela SAC x Prime'!B144+1),"")</f>
        <v>140</v>
      </c>
      <c r="C145" s="21">
        <f>IF(B145&lt;='Informações do financiamento'!$C$6,'Tabela SAC x Prime'!H144,"")</f>
        <v>13050</v>
      </c>
      <c r="D145" s="21">
        <f>IF(B145&lt;='Informações do financiamento'!$C$6,C145*($C$2),"")</f>
        <v>109.03478167143945</v>
      </c>
      <c r="E145" s="21">
        <f>IF(B145&lt;='Informações do financiamento'!$C$6,C145+D145,"")</f>
        <v>13159.03478167144</v>
      </c>
      <c r="F145" s="21">
        <f>IF(B145&lt;='Informações do financiamento'!$C$6,'Informações do financiamento'!$C$4/'Informações do financiamento'!$C$6,"")</f>
        <v>50</v>
      </c>
      <c r="G145" s="21">
        <f>IF(B145&lt;='Informações do financiamento'!$C$6,F145+D145,"")</f>
        <v>159.03478167143945</v>
      </c>
      <c r="H145" s="22">
        <f>IF(B145&lt;='Informações do financiamento'!$C$6,E145-G145,"")</f>
        <v>13000</v>
      </c>
      <c r="I145" s="27"/>
      <c r="J145" s="27"/>
      <c r="K145" s="20">
        <f t="shared" si="0"/>
        <v>140</v>
      </c>
      <c r="L145" s="21">
        <f>IF(K145&lt;='Informações do financiamento'!$C$6,Q144,"")</f>
        <v>18379.230099548236</v>
      </c>
      <c r="M145" s="21">
        <f>IF(K145&lt;='Informações do financiamento'!$C$6,L145*($C$2),"")</f>
        <v>153.56132882707971</v>
      </c>
      <c r="N145" s="21">
        <f>IF(K145&lt;='Informações do financiamento'!$C$6,L145+M145,"")</f>
        <v>18532.791428375316</v>
      </c>
      <c r="O145" s="21">
        <f>IF(K145&lt;='Informações do financiamento'!$C$6,'Tabela SAC x Prime'!P145-'Tabela SAC x Prime'!M145,"")</f>
        <v>19.756689159907808</v>
      </c>
      <c r="P145" s="21">
        <f>IF(K145&lt;='Informações do financiamento'!$C$6,($L$6*$C$2)/(1-(1/(1+$C$2)^'Informações do financiamento'!$C$6)),"")</f>
        <v>173.31801798698751</v>
      </c>
      <c r="Q145" s="22">
        <f>IF(K145&lt;='Informações do financiamento'!$C$6,N145-P145,"")</f>
        <v>18359.473410388327</v>
      </c>
      <c r="R145" s="27"/>
    </row>
    <row r="146" spans="1:18" ht="20.25" customHeight="1">
      <c r="A146" s="27"/>
      <c r="B146" s="20">
        <f>IF(B145&lt;'Informações do financiamento'!$C$6,('Tabela SAC x Prime'!B145+1),"")</f>
        <v>141</v>
      </c>
      <c r="C146" s="21">
        <f>IF(B146&lt;='Informações do financiamento'!$C$6,'Tabela SAC x Prime'!H145,"")</f>
        <v>13000</v>
      </c>
      <c r="D146" s="21">
        <f>IF(B146&lt;='Informações do financiamento'!$C$6,C146*($C$2),"")</f>
        <v>108.61702388725769</v>
      </c>
      <c r="E146" s="21">
        <f>IF(B146&lt;='Informações do financiamento'!$C$6,C146+D146,"")</f>
        <v>13108.617023887258</v>
      </c>
      <c r="F146" s="21">
        <f>IF(B146&lt;='Informações do financiamento'!$C$6,'Informações do financiamento'!$C$4/'Informações do financiamento'!$C$6,"")</f>
        <v>50</v>
      </c>
      <c r="G146" s="21">
        <f>IF(B146&lt;='Informações do financiamento'!$C$6,F146+D146,"")</f>
        <v>158.61702388725769</v>
      </c>
      <c r="H146" s="22">
        <f>IF(B146&lt;='Informações do financiamento'!$C$6,E146-G146,"")</f>
        <v>12950</v>
      </c>
      <c r="I146" s="27"/>
      <c r="J146" s="27"/>
      <c r="K146" s="20">
        <f t="shared" si="0"/>
        <v>141</v>
      </c>
      <c r="L146" s="21">
        <f>IF(K146&lt;='Informações do financiamento'!$C$6,Q145,"")</f>
        <v>18359.473410388327</v>
      </c>
      <c r="M146" s="21">
        <f>IF(K146&lt;='Informações do financiamento'!$C$6,L146*($C$2),"")</f>
        <v>153.39625861335549</v>
      </c>
      <c r="N146" s="21">
        <f>IF(K146&lt;='Informações do financiamento'!$C$6,L146+M146,"")</f>
        <v>18512.869669001684</v>
      </c>
      <c r="O146" s="21">
        <f>IF(K146&lt;='Informações do financiamento'!$C$6,'Tabela SAC x Prime'!P146-'Tabela SAC x Prime'!M146,"")</f>
        <v>19.921759373632028</v>
      </c>
      <c r="P146" s="21">
        <f>IF(K146&lt;='Informações do financiamento'!$C$6,($L$6*$C$2)/(1-(1/(1+$C$2)^'Informações do financiamento'!$C$6)),"")</f>
        <v>173.31801798698751</v>
      </c>
      <c r="Q146" s="22">
        <f>IF(K146&lt;='Informações do financiamento'!$C$6,N146-P146,"")</f>
        <v>18339.551651014695</v>
      </c>
      <c r="R146" s="27"/>
    </row>
    <row r="147" spans="1:18" ht="20.25" customHeight="1">
      <c r="A147" s="27"/>
      <c r="B147" s="20">
        <f>IF(B146&lt;'Informações do financiamento'!$C$6,('Tabela SAC x Prime'!B146+1),"")</f>
        <v>142</v>
      </c>
      <c r="C147" s="21">
        <f>IF(B147&lt;='Informações do financiamento'!$C$6,'Tabela SAC x Prime'!H146,"")</f>
        <v>12950</v>
      </c>
      <c r="D147" s="21">
        <f>IF(B147&lt;='Informações do financiamento'!$C$6,C147*($C$2),"")</f>
        <v>108.19926610307593</v>
      </c>
      <c r="E147" s="21">
        <f>IF(B147&lt;='Informações do financiamento'!$C$6,C147+D147,"")</f>
        <v>13058.199266103076</v>
      </c>
      <c r="F147" s="21">
        <f>IF(B147&lt;='Informações do financiamento'!$C$6,'Informações do financiamento'!$C$4/'Informações do financiamento'!$C$6,"")</f>
        <v>50</v>
      </c>
      <c r="G147" s="21">
        <f>IF(B147&lt;='Informações do financiamento'!$C$6,F147+D147,"")</f>
        <v>158.19926610307593</v>
      </c>
      <c r="H147" s="22">
        <f>IF(B147&lt;='Informações do financiamento'!$C$6,E147-G147,"")</f>
        <v>12900</v>
      </c>
      <c r="I147" s="27"/>
      <c r="J147" s="27"/>
      <c r="K147" s="20">
        <f t="shared" si="0"/>
        <v>142</v>
      </c>
      <c r="L147" s="21">
        <f>IF(K147&lt;='Informações do financiamento'!$C$6,Q146,"")</f>
        <v>18339.551651014695</v>
      </c>
      <c r="M147" s="21">
        <f>IF(K147&lt;='Informações do financiamento'!$C$6,L147*($C$2),"")</f>
        <v>153.22980921229689</v>
      </c>
      <c r="N147" s="21">
        <f>IF(K147&lt;='Informações do financiamento'!$C$6,L147+M147,"")</f>
        <v>18492.781460226994</v>
      </c>
      <c r="O147" s="21">
        <f>IF(K147&lt;='Informações do financiamento'!$C$6,'Tabela SAC x Prime'!P147-'Tabela SAC x Prime'!M147,"")</f>
        <v>20.088208774690628</v>
      </c>
      <c r="P147" s="21">
        <f>IF(K147&lt;='Informações do financiamento'!$C$6,($L$6*$C$2)/(1-(1/(1+$C$2)^'Informações do financiamento'!$C$6)),"")</f>
        <v>173.31801798698751</v>
      </c>
      <c r="Q147" s="22">
        <f>IF(K147&lt;='Informações do financiamento'!$C$6,N147-P147,"")</f>
        <v>18319.463442240005</v>
      </c>
      <c r="R147" s="27"/>
    </row>
    <row r="148" spans="1:18" ht="20.25" customHeight="1">
      <c r="A148" s="27"/>
      <c r="B148" s="20">
        <f>IF(B147&lt;'Informações do financiamento'!$C$6,('Tabela SAC x Prime'!B147+1),"")</f>
        <v>143</v>
      </c>
      <c r="C148" s="21">
        <f>IF(B148&lt;='Informações do financiamento'!$C$6,'Tabela SAC x Prime'!H147,"")</f>
        <v>12900</v>
      </c>
      <c r="D148" s="21">
        <f>IF(B148&lt;='Informações do financiamento'!$C$6,C148*($C$2),"")</f>
        <v>107.78150831889417</v>
      </c>
      <c r="E148" s="21">
        <f>IF(B148&lt;='Informações do financiamento'!$C$6,C148+D148,"")</f>
        <v>13007.781508318894</v>
      </c>
      <c r="F148" s="21">
        <f>IF(B148&lt;='Informações do financiamento'!$C$6,'Informações do financiamento'!$C$4/'Informações do financiamento'!$C$6,"")</f>
        <v>50</v>
      </c>
      <c r="G148" s="21">
        <f>IF(B148&lt;='Informações do financiamento'!$C$6,F148+D148,"")</f>
        <v>157.78150831889417</v>
      </c>
      <c r="H148" s="22">
        <f>IF(B148&lt;='Informações do financiamento'!$C$6,E148-G148,"")</f>
        <v>12850</v>
      </c>
      <c r="I148" s="27"/>
      <c r="J148" s="27"/>
      <c r="K148" s="20">
        <f t="shared" si="0"/>
        <v>143</v>
      </c>
      <c r="L148" s="21">
        <f>IF(K148&lt;='Informações do financiamento'!$C$6,Q147,"")</f>
        <v>18319.463442240005</v>
      </c>
      <c r="M148" s="21">
        <f>IF(K148&lt;='Informações do financiamento'!$C$6,L148*($C$2),"")</f>
        <v>153.06196910057898</v>
      </c>
      <c r="N148" s="21">
        <f>IF(K148&lt;='Informações do financiamento'!$C$6,L148+M148,"")</f>
        <v>18472.525411340583</v>
      </c>
      <c r="O148" s="21">
        <f>IF(K148&lt;='Informações do financiamento'!$C$6,'Tabela SAC x Prime'!P148-'Tabela SAC x Prime'!M148,"")</f>
        <v>20.256048886408536</v>
      </c>
      <c r="P148" s="21">
        <f>IF(K148&lt;='Informações do financiamento'!$C$6,($L$6*$C$2)/(1-(1/(1+$C$2)^'Informações do financiamento'!$C$6)),"")</f>
        <v>173.31801798698751</v>
      </c>
      <c r="Q148" s="22">
        <f>IF(K148&lt;='Informações do financiamento'!$C$6,N148-P148,"")</f>
        <v>18299.207393353594</v>
      </c>
      <c r="R148" s="27"/>
    </row>
    <row r="149" spans="1:18" ht="20.25" customHeight="1">
      <c r="A149" s="27"/>
      <c r="B149" s="20">
        <f>IF(B148&lt;'Informações do financiamento'!$C$6,('Tabela SAC x Prime'!B148+1),"")</f>
        <v>144</v>
      </c>
      <c r="C149" s="21">
        <f>IF(B149&lt;='Informações do financiamento'!$C$6,'Tabela SAC x Prime'!H148,"")</f>
        <v>12850</v>
      </c>
      <c r="D149" s="21">
        <f>IF(B149&lt;='Informações do financiamento'!$C$6,C149*($C$2),"")</f>
        <v>107.36375053471241</v>
      </c>
      <c r="E149" s="21">
        <f>IF(B149&lt;='Informações do financiamento'!$C$6,C149+D149,"")</f>
        <v>12957.363750534712</v>
      </c>
      <c r="F149" s="21">
        <f>IF(B149&lt;='Informações do financiamento'!$C$6,'Informações do financiamento'!$C$4/'Informações do financiamento'!$C$6,"")</f>
        <v>50</v>
      </c>
      <c r="G149" s="21">
        <f>IF(B149&lt;='Informações do financiamento'!$C$6,F149+D149,"")</f>
        <v>157.36375053471241</v>
      </c>
      <c r="H149" s="22">
        <f>IF(B149&lt;='Informações do financiamento'!$C$6,E149-G149,"")</f>
        <v>12800</v>
      </c>
      <c r="I149" s="27"/>
      <c r="J149" s="27"/>
      <c r="K149" s="20">
        <f t="shared" si="0"/>
        <v>144</v>
      </c>
      <c r="L149" s="21">
        <f>IF(K149&lt;='Informações do financiamento'!$C$6,Q148,"")</f>
        <v>18299.207393353594</v>
      </c>
      <c r="M149" s="21">
        <f>IF(K149&lt;='Informações do financiamento'!$C$6,L149*($C$2),"")</f>
        <v>152.8927266585977</v>
      </c>
      <c r="N149" s="21">
        <f>IF(K149&lt;='Informações do financiamento'!$C$6,L149+M149,"")</f>
        <v>18452.10012001219</v>
      </c>
      <c r="O149" s="21">
        <f>IF(K149&lt;='Informações do financiamento'!$C$6,'Tabela SAC x Prime'!P149-'Tabela SAC x Prime'!M149,"")</f>
        <v>20.425291328389818</v>
      </c>
      <c r="P149" s="21">
        <f>IF(K149&lt;='Informações do financiamento'!$C$6,($L$6*$C$2)/(1-(1/(1+$C$2)^'Informações do financiamento'!$C$6)),"")</f>
        <v>173.31801798698751</v>
      </c>
      <c r="Q149" s="22">
        <f>IF(K149&lt;='Informações do financiamento'!$C$6,N149-P149,"")</f>
        <v>18278.782102025201</v>
      </c>
      <c r="R149" s="27"/>
    </row>
    <row r="150" spans="1:18" ht="20.25" customHeight="1">
      <c r="A150" s="27"/>
      <c r="B150" s="20">
        <f>IF(B149&lt;'Informações do financiamento'!$C$6,('Tabela SAC x Prime'!B149+1),"")</f>
        <v>145</v>
      </c>
      <c r="C150" s="21">
        <f>IF(B150&lt;='Informações do financiamento'!$C$6,'Tabela SAC x Prime'!H149,"")</f>
        <v>12800</v>
      </c>
      <c r="D150" s="21">
        <f>IF(B150&lt;='Informações do financiamento'!$C$6,C150*($C$2),"")</f>
        <v>106.94599275053065</v>
      </c>
      <c r="E150" s="21">
        <f>IF(B150&lt;='Informações do financiamento'!$C$6,C150+D150,"")</f>
        <v>12906.94599275053</v>
      </c>
      <c r="F150" s="21">
        <f>IF(B150&lt;='Informações do financiamento'!$C$6,'Informações do financiamento'!$C$4/'Informações do financiamento'!$C$6,"")</f>
        <v>50</v>
      </c>
      <c r="G150" s="21">
        <f>IF(B150&lt;='Informações do financiamento'!$C$6,F150+D150,"")</f>
        <v>156.94599275053065</v>
      </c>
      <c r="H150" s="22">
        <f>IF(B150&lt;='Informações do financiamento'!$C$6,E150-G150,"")</f>
        <v>12750</v>
      </c>
      <c r="I150" s="27"/>
      <c r="J150" s="27"/>
      <c r="K150" s="20">
        <f t="shared" si="0"/>
        <v>145</v>
      </c>
      <c r="L150" s="21">
        <f>IF(K150&lt;='Informações do financiamento'!$C$6,Q149,"")</f>
        <v>18278.782102025201</v>
      </c>
      <c r="M150" s="21">
        <f>IF(K150&lt;='Informações do financiamento'!$C$6,L150*($C$2),"")</f>
        <v>152.72207016966536</v>
      </c>
      <c r="N150" s="21">
        <f>IF(K150&lt;='Informações do financiamento'!$C$6,L150+M150,"")</f>
        <v>18431.504172194866</v>
      </c>
      <c r="O150" s="21">
        <f>IF(K150&lt;='Informações do financiamento'!$C$6,'Tabela SAC x Prime'!P150-'Tabela SAC x Prime'!M150,"")</f>
        <v>20.595947817322156</v>
      </c>
      <c r="P150" s="21">
        <f>IF(K150&lt;='Informações do financiamento'!$C$6,($L$6*$C$2)/(1-(1/(1+$C$2)^'Informações do financiamento'!$C$6)),"")</f>
        <v>173.31801798698751</v>
      </c>
      <c r="Q150" s="22">
        <f>IF(K150&lt;='Informações do financiamento'!$C$6,N150-P150,"")</f>
        <v>18258.186154207877</v>
      </c>
      <c r="R150" s="27"/>
    </row>
    <row r="151" spans="1:18" ht="20.25" customHeight="1">
      <c r="A151" s="27"/>
      <c r="B151" s="20">
        <f>IF(B150&lt;'Informações do financiamento'!$C$6,('Tabela SAC x Prime'!B150+1),"")</f>
        <v>146</v>
      </c>
      <c r="C151" s="21">
        <f>IF(B151&lt;='Informações do financiamento'!$C$6,'Tabela SAC x Prime'!H150,"")</f>
        <v>12750</v>
      </c>
      <c r="D151" s="21">
        <f>IF(B151&lt;='Informações do financiamento'!$C$6,C151*($C$2),"")</f>
        <v>106.52823496634889</v>
      </c>
      <c r="E151" s="21">
        <f>IF(B151&lt;='Informações do financiamento'!$C$6,C151+D151,"")</f>
        <v>12856.528234966348</v>
      </c>
      <c r="F151" s="21">
        <f>IF(B151&lt;='Informações do financiamento'!$C$6,'Informações do financiamento'!$C$4/'Informações do financiamento'!$C$6,"")</f>
        <v>50</v>
      </c>
      <c r="G151" s="21">
        <f>IF(B151&lt;='Informações do financiamento'!$C$6,F151+D151,"")</f>
        <v>156.52823496634889</v>
      </c>
      <c r="H151" s="22">
        <f>IF(B151&lt;='Informações do financiamento'!$C$6,E151-G151,"")</f>
        <v>12700</v>
      </c>
      <c r="I151" s="27"/>
      <c r="J151" s="27"/>
      <c r="K151" s="20">
        <f t="shared" si="0"/>
        <v>146</v>
      </c>
      <c r="L151" s="21">
        <f>IF(K151&lt;='Informações do financiamento'!$C$6,Q150,"")</f>
        <v>18258.186154207877</v>
      </c>
      <c r="M151" s="21">
        <f>IF(K151&lt;='Informações do financiamento'!$C$6,L151*($C$2),"")</f>
        <v>152.54998781919957</v>
      </c>
      <c r="N151" s="21">
        <f>IF(K151&lt;='Informações do financiamento'!$C$6,L151+M151,"")</f>
        <v>18410.736142027075</v>
      </c>
      <c r="O151" s="21">
        <f>IF(K151&lt;='Informações do financiamento'!$C$6,'Tabela SAC x Prime'!P151-'Tabela SAC x Prime'!M151,"")</f>
        <v>20.768030167787941</v>
      </c>
      <c r="P151" s="21">
        <f>IF(K151&lt;='Informações do financiamento'!$C$6,($L$6*$C$2)/(1-(1/(1+$C$2)^'Informações do financiamento'!$C$6)),"")</f>
        <v>173.31801798698751</v>
      </c>
      <c r="Q151" s="22">
        <f>IF(K151&lt;='Informações do financiamento'!$C$6,N151-P151,"")</f>
        <v>18237.418124040087</v>
      </c>
      <c r="R151" s="27"/>
    </row>
    <row r="152" spans="1:18" ht="20.25" customHeight="1">
      <c r="A152" s="27"/>
      <c r="B152" s="20">
        <f>IF(B151&lt;'Informações do financiamento'!$C$6,('Tabela SAC x Prime'!B151+1),"")</f>
        <v>147</v>
      </c>
      <c r="C152" s="21">
        <f>IF(B152&lt;='Informações do financiamento'!$C$6,'Tabela SAC x Prime'!H151,"")</f>
        <v>12700</v>
      </c>
      <c r="D152" s="21">
        <f>IF(B152&lt;='Informações do financiamento'!$C$6,C152*($C$2),"")</f>
        <v>106.11047718216713</v>
      </c>
      <c r="E152" s="21">
        <f>IF(B152&lt;='Informações do financiamento'!$C$6,C152+D152,"")</f>
        <v>12806.110477182167</v>
      </c>
      <c r="F152" s="21">
        <f>IF(B152&lt;='Informações do financiamento'!$C$6,'Informações do financiamento'!$C$4/'Informações do financiamento'!$C$6,"")</f>
        <v>50</v>
      </c>
      <c r="G152" s="21">
        <f>IF(B152&lt;='Informações do financiamento'!$C$6,F152+D152,"")</f>
        <v>156.11047718216713</v>
      </c>
      <c r="H152" s="22">
        <f>IF(B152&lt;='Informações do financiamento'!$C$6,E152-G152,"")</f>
        <v>12650</v>
      </c>
      <c r="I152" s="27"/>
      <c r="J152" s="27"/>
      <c r="K152" s="20">
        <f t="shared" si="0"/>
        <v>147</v>
      </c>
      <c r="L152" s="21">
        <f>IF(K152&lt;='Informações do financiamento'!$C$6,Q151,"")</f>
        <v>18237.418124040087</v>
      </c>
      <c r="M152" s="21">
        <f>IF(K152&lt;='Informações do financiamento'!$C$6,L152*($C$2),"")</f>
        <v>152.37646769390525</v>
      </c>
      <c r="N152" s="21">
        <f>IF(K152&lt;='Informações do financiamento'!$C$6,L152+M152,"")</f>
        <v>18389.794591733993</v>
      </c>
      <c r="O152" s="21">
        <f>IF(K152&lt;='Informações do financiamento'!$C$6,'Tabela SAC x Prime'!P152-'Tabela SAC x Prime'!M152,"")</f>
        <v>20.941550293082258</v>
      </c>
      <c r="P152" s="21">
        <f>IF(K152&lt;='Informações do financiamento'!$C$6,($L$6*$C$2)/(1-(1/(1+$C$2)^'Informações do financiamento'!$C$6)),"")</f>
        <v>173.31801798698751</v>
      </c>
      <c r="Q152" s="22">
        <f>IF(K152&lt;='Informações do financiamento'!$C$6,N152-P152,"")</f>
        <v>18216.476573747004</v>
      </c>
      <c r="R152" s="27"/>
    </row>
    <row r="153" spans="1:18" ht="20.25" customHeight="1">
      <c r="A153" s="27"/>
      <c r="B153" s="20">
        <f>IF(B152&lt;'Informações do financiamento'!$C$6,('Tabela SAC x Prime'!B152+1),"")</f>
        <v>148</v>
      </c>
      <c r="C153" s="21">
        <f>IF(B153&lt;='Informações do financiamento'!$C$6,'Tabela SAC x Prime'!H152,"")</f>
        <v>12650</v>
      </c>
      <c r="D153" s="21">
        <f>IF(B153&lt;='Informações do financiamento'!$C$6,C153*($C$2),"")</f>
        <v>105.69271939798537</v>
      </c>
      <c r="E153" s="21">
        <f>IF(B153&lt;='Informações do financiamento'!$C$6,C153+D153,"")</f>
        <v>12755.692719397985</v>
      </c>
      <c r="F153" s="21">
        <f>IF(B153&lt;='Informações do financiamento'!$C$6,'Informações do financiamento'!$C$4/'Informações do financiamento'!$C$6,"")</f>
        <v>50</v>
      </c>
      <c r="G153" s="21">
        <f>IF(B153&lt;='Informações do financiamento'!$C$6,F153+D153,"")</f>
        <v>155.69271939798537</v>
      </c>
      <c r="H153" s="22">
        <f>IF(B153&lt;='Informações do financiamento'!$C$6,E153-G153,"")</f>
        <v>12600</v>
      </c>
      <c r="I153" s="27"/>
      <c r="J153" s="27"/>
      <c r="K153" s="20">
        <f t="shared" si="0"/>
        <v>148</v>
      </c>
      <c r="L153" s="21">
        <f>IF(K153&lt;='Informações do financiamento'!$C$6,Q152,"")</f>
        <v>18216.476573747004</v>
      </c>
      <c r="M153" s="21">
        <f>IF(K153&lt;='Informações do financiamento'!$C$6,L153*($C$2),"")</f>
        <v>152.20149778094989</v>
      </c>
      <c r="N153" s="21">
        <f>IF(K153&lt;='Informações do financiamento'!$C$6,L153+M153,"")</f>
        <v>18368.678071527953</v>
      </c>
      <c r="O153" s="21">
        <f>IF(K153&lt;='Informações do financiamento'!$C$6,'Tabela SAC x Prime'!P153-'Tabela SAC x Prime'!M153,"")</f>
        <v>21.11652020603762</v>
      </c>
      <c r="P153" s="21">
        <f>IF(K153&lt;='Informações do financiamento'!$C$6,($L$6*$C$2)/(1-(1/(1+$C$2)^'Informações do financiamento'!$C$6)),"")</f>
        <v>173.31801798698751</v>
      </c>
      <c r="Q153" s="22">
        <f>IF(K153&lt;='Informações do financiamento'!$C$6,N153-P153,"")</f>
        <v>18195.360053540964</v>
      </c>
      <c r="R153" s="27"/>
    </row>
    <row r="154" spans="1:18" ht="20.25" customHeight="1">
      <c r="A154" s="27"/>
      <c r="B154" s="20">
        <f>IF(B153&lt;'Informações do financiamento'!$C$6,('Tabela SAC x Prime'!B153+1),"")</f>
        <v>149</v>
      </c>
      <c r="C154" s="21">
        <f>IF(B154&lt;='Informações do financiamento'!$C$6,'Tabela SAC x Prime'!H153,"")</f>
        <v>12600</v>
      </c>
      <c r="D154" s="21">
        <f>IF(B154&lt;='Informações do financiamento'!$C$6,C154*($C$2),"")</f>
        <v>105.27496161380361</v>
      </c>
      <c r="E154" s="21">
        <f>IF(B154&lt;='Informações do financiamento'!$C$6,C154+D154,"")</f>
        <v>12705.274961613804</v>
      </c>
      <c r="F154" s="21">
        <f>IF(B154&lt;='Informações do financiamento'!$C$6,'Informações do financiamento'!$C$4/'Informações do financiamento'!$C$6,"")</f>
        <v>50</v>
      </c>
      <c r="G154" s="21">
        <f>IF(B154&lt;='Informações do financiamento'!$C$6,F154+D154,"")</f>
        <v>155.27496161380361</v>
      </c>
      <c r="H154" s="22">
        <f>IF(B154&lt;='Informações do financiamento'!$C$6,E154-G154,"")</f>
        <v>12550</v>
      </c>
      <c r="I154" s="27"/>
      <c r="J154" s="27"/>
      <c r="K154" s="20">
        <f t="shared" si="0"/>
        <v>149</v>
      </c>
      <c r="L154" s="21">
        <f>IF(K154&lt;='Informações do financiamento'!$C$6,Q153,"")</f>
        <v>18195.360053540964</v>
      </c>
      <c r="M154" s="21">
        <f>IF(K154&lt;='Informações do financiamento'!$C$6,L154*($C$2),"")</f>
        <v>152.02506596713178</v>
      </c>
      <c r="N154" s="21">
        <f>IF(K154&lt;='Informações do financiamento'!$C$6,L154+M154,"")</f>
        <v>18347.385119508097</v>
      </c>
      <c r="O154" s="21">
        <f>IF(K154&lt;='Informações do financiamento'!$C$6,'Tabela SAC x Prime'!P154-'Tabela SAC x Prime'!M154,"")</f>
        <v>21.292952019855733</v>
      </c>
      <c r="P154" s="21">
        <f>IF(K154&lt;='Informações do financiamento'!$C$6,($L$6*$C$2)/(1-(1/(1+$C$2)^'Informações do financiamento'!$C$6)),"")</f>
        <v>173.31801798698751</v>
      </c>
      <c r="Q154" s="22">
        <f>IF(K154&lt;='Informações do financiamento'!$C$6,N154-P154,"")</f>
        <v>18174.067101521108</v>
      </c>
      <c r="R154" s="27"/>
    </row>
    <row r="155" spans="1:18" ht="20.25" customHeight="1">
      <c r="A155" s="27"/>
      <c r="B155" s="20">
        <f>IF(B154&lt;'Informações do financiamento'!$C$6,('Tabela SAC x Prime'!B154+1),"")</f>
        <v>150</v>
      </c>
      <c r="C155" s="21">
        <f>IF(B155&lt;='Informações do financiamento'!$C$6,'Tabela SAC x Prime'!H154,"")</f>
        <v>12550</v>
      </c>
      <c r="D155" s="21">
        <f>IF(B155&lt;='Informações do financiamento'!$C$6,C155*($C$2),"")</f>
        <v>104.85720382962185</v>
      </c>
      <c r="E155" s="21">
        <f>IF(B155&lt;='Informações do financiamento'!$C$6,C155+D155,"")</f>
        <v>12654.857203829622</v>
      </c>
      <c r="F155" s="21">
        <f>IF(B155&lt;='Informações do financiamento'!$C$6,'Informações do financiamento'!$C$4/'Informações do financiamento'!$C$6,"")</f>
        <v>50</v>
      </c>
      <c r="G155" s="21">
        <f>IF(B155&lt;='Informações do financiamento'!$C$6,F155+D155,"")</f>
        <v>154.85720382962185</v>
      </c>
      <c r="H155" s="22">
        <f>IF(B155&lt;='Informações do financiamento'!$C$6,E155-G155,"")</f>
        <v>12500</v>
      </c>
      <c r="I155" s="27"/>
      <c r="J155" s="27"/>
      <c r="K155" s="20">
        <f t="shared" si="0"/>
        <v>150</v>
      </c>
      <c r="L155" s="21">
        <f>IF(K155&lt;='Informações do financiamento'!$C$6,Q154,"")</f>
        <v>18174.067101521108</v>
      </c>
      <c r="M155" s="21">
        <f>IF(K155&lt;='Informações do financiamento'!$C$6,L155*($C$2),"")</f>
        <v>151.84716003804172</v>
      </c>
      <c r="N155" s="21">
        <f>IF(K155&lt;='Informações do financiamento'!$C$6,L155+M155,"")</f>
        <v>18325.914261559152</v>
      </c>
      <c r="O155" s="21">
        <f>IF(K155&lt;='Informações do financiamento'!$C$6,'Tabela SAC x Prime'!P155-'Tabela SAC x Prime'!M155,"")</f>
        <v>21.470857948945792</v>
      </c>
      <c r="P155" s="21">
        <f>IF(K155&lt;='Informações do financiamento'!$C$6,($L$6*$C$2)/(1-(1/(1+$C$2)^'Informações do financiamento'!$C$6)),"")</f>
        <v>173.31801798698751</v>
      </c>
      <c r="Q155" s="22">
        <f>IF(K155&lt;='Informações do financiamento'!$C$6,N155-P155,"")</f>
        <v>18152.596243572163</v>
      </c>
      <c r="R155" s="27"/>
    </row>
    <row r="156" spans="1:18" ht="20.25" customHeight="1">
      <c r="A156" s="27"/>
      <c r="B156" s="20">
        <f>IF(B155&lt;'Informações do financiamento'!$C$6,('Tabela SAC x Prime'!B155+1),"")</f>
        <v>151</v>
      </c>
      <c r="C156" s="21">
        <f>IF(B156&lt;='Informações do financiamento'!$C$6,'Tabela SAC x Prime'!H155,"")</f>
        <v>12500</v>
      </c>
      <c r="D156" s="21">
        <f>IF(B156&lt;='Informações do financiamento'!$C$6,C156*($C$2),"")</f>
        <v>104.43944604544009</v>
      </c>
      <c r="E156" s="21">
        <f>IF(B156&lt;='Informações do financiamento'!$C$6,C156+D156,"")</f>
        <v>12604.43944604544</v>
      </c>
      <c r="F156" s="21">
        <f>IF(B156&lt;='Informações do financiamento'!$C$6,'Informações do financiamento'!$C$4/'Informações do financiamento'!$C$6,"")</f>
        <v>50</v>
      </c>
      <c r="G156" s="21">
        <f>IF(B156&lt;='Informações do financiamento'!$C$6,F156+D156,"")</f>
        <v>154.43944604544009</v>
      </c>
      <c r="H156" s="22">
        <f>IF(B156&lt;='Informações do financiamento'!$C$6,E156-G156,"")</f>
        <v>12450</v>
      </c>
      <c r="I156" s="27"/>
      <c r="J156" s="27"/>
      <c r="K156" s="20">
        <f t="shared" si="0"/>
        <v>151</v>
      </c>
      <c r="L156" s="21">
        <f>IF(K156&lt;='Informações do financiamento'!$C$6,Q155,"")</f>
        <v>18152.596243572163</v>
      </c>
      <c r="M156" s="21">
        <f>IF(K156&lt;='Informações do financiamento'!$C$6,L156*($C$2),"")</f>
        <v>151.66776767721706</v>
      </c>
      <c r="N156" s="21">
        <f>IF(K156&lt;='Informações do financiamento'!$C$6,L156+M156,"")</f>
        <v>18304.264011249379</v>
      </c>
      <c r="O156" s="21">
        <f>IF(K156&lt;='Informações do financiamento'!$C$6,'Tabela SAC x Prime'!P156-'Tabela SAC x Prime'!M156,"")</f>
        <v>21.650250309770456</v>
      </c>
      <c r="P156" s="21">
        <f>IF(K156&lt;='Informações do financiamento'!$C$6,($L$6*$C$2)/(1-(1/(1+$C$2)^'Informações do financiamento'!$C$6)),"")</f>
        <v>173.31801798698751</v>
      </c>
      <c r="Q156" s="22">
        <f>IF(K156&lt;='Informações do financiamento'!$C$6,N156-P156,"")</f>
        <v>18130.94599326239</v>
      </c>
      <c r="R156" s="27"/>
    </row>
    <row r="157" spans="1:18" ht="20.25" customHeight="1">
      <c r="A157" s="27"/>
      <c r="B157" s="20">
        <f>IF(B156&lt;'Informações do financiamento'!$C$6,('Tabela SAC x Prime'!B156+1),"")</f>
        <v>152</v>
      </c>
      <c r="C157" s="21">
        <f>IF(B157&lt;='Informações do financiamento'!$C$6,'Tabela SAC x Prime'!H156,"")</f>
        <v>12450</v>
      </c>
      <c r="D157" s="21">
        <f>IF(B157&lt;='Informações do financiamento'!$C$6,C157*($C$2),"")</f>
        <v>104.02168826125833</v>
      </c>
      <c r="E157" s="21">
        <f>IF(B157&lt;='Informações do financiamento'!$C$6,C157+D157,"")</f>
        <v>12554.021688261259</v>
      </c>
      <c r="F157" s="21">
        <f>IF(B157&lt;='Informações do financiamento'!$C$6,'Informações do financiamento'!$C$4/'Informações do financiamento'!$C$6,"")</f>
        <v>50</v>
      </c>
      <c r="G157" s="21">
        <f>IF(B157&lt;='Informações do financiamento'!$C$6,F157+D157,"")</f>
        <v>154.02168826125833</v>
      </c>
      <c r="H157" s="22">
        <f>IF(B157&lt;='Informações do financiamento'!$C$6,E157-G157,"")</f>
        <v>12400</v>
      </c>
      <c r="I157" s="27"/>
      <c r="J157" s="27"/>
      <c r="K157" s="20">
        <f t="shared" si="0"/>
        <v>152</v>
      </c>
      <c r="L157" s="21">
        <f>IF(K157&lt;='Informações do financiamento'!$C$6,Q156,"")</f>
        <v>18130.94599326239</v>
      </c>
      <c r="M157" s="21">
        <f>IF(K157&lt;='Informações do financiamento'!$C$6,L157*($C$2),"")</f>
        <v>151.48687646528924</v>
      </c>
      <c r="N157" s="21">
        <f>IF(K157&lt;='Informações do financiamento'!$C$6,L157+M157,"")</f>
        <v>18282.43286972768</v>
      </c>
      <c r="O157" s="21">
        <f>IF(K157&lt;='Informações do financiamento'!$C$6,'Tabela SAC x Prime'!P157-'Tabela SAC x Prime'!M157,"")</f>
        <v>21.831141521698271</v>
      </c>
      <c r="P157" s="21">
        <f>IF(K157&lt;='Informações do financiamento'!$C$6,($L$6*$C$2)/(1-(1/(1+$C$2)^'Informações do financiamento'!$C$6)),"")</f>
        <v>173.31801798698751</v>
      </c>
      <c r="Q157" s="22">
        <f>IF(K157&lt;='Informações do financiamento'!$C$6,N157-P157,"")</f>
        <v>18109.114851740691</v>
      </c>
      <c r="R157" s="27"/>
    </row>
    <row r="158" spans="1:18" ht="20.25" customHeight="1">
      <c r="A158" s="27"/>
      <c r="B158" s="20">
        <f>IF(B157&lt;'Informações do financiamento'!$C$6,('Tabela SAC x Prime'!B157+1),"")</f>
        <v>153</v>
      </c>
      <c r="C158" s="21">
        <f>IF(B158&lt;='Informações do financiamento'!$C$6,'Tabela SAC x Prime'!H157,"")</f>
        <v>12400</v>
      </c>
      <c r="D158" s="21">
        <f>IF(B158&lt;='Informações do financiamento'!$C$6,C158*($C$2),"")</f>
        <v>103.60393047707657</v>
      </c>
      <c r="E158" s="21">
        <f>IF(B158&lt;='Informações do financiamento'!$C$6,C158+D158,"")</f>
        <v>12503.603930477077</v>
      </c>
      <c r="F158" s="21">
        <f>IF(B158&lt;='Informações do financiamento'!$C$6,'Informações do financiamento'!$C$4/'Informações do financiamento'!$C$6,"")</f>
        <v>50</v>
      </c>
      <c r="G158" s="21">
        <f>IF(B158&lt;='Informações do financiamento'!$C$6,F158+D158,"")</f>
        <v>153.60393047707657</v>
      </c>
      <c r="H158" s="22">
        <f>IF(B158&lt;='Informações do financiamento'!$C$6,E158-G158,"")</f>
        <v>12350</v>
      </c>
      <c r="I158" s="27"/>
      <c r="J158" s="27"/>
      <c r="K158" s="20">
        <f t="shared" si="0"/>
        <v>153</v>
      </c>
      <c r="L158" s="21">
        <f>IF(K158&lt;='Informações do financiamento'!$C$6,Q157,"")</f>
        <v>18109.114851740691</v>
      </c>
      <c r="M158" s="21">
        <f>IF(K158&lt;='Informações do financiamento'!$C$6,L158*($C$2),"")</f>
        <v>151.30447387912398</v>
      </c>
      <c r="N158" s="21">
        <f>IF(K158&lt;='Informações do financiamento'!$C$6,L158+M158,"")</f>
        <v>18260.419325619816</v>
      </c>
      <c r="O158" s="21">
        <f>IF(K158&lt;='Informações do financiamento'!$C$6,'Tabela SAC x Prime'!P158-'Tabela SAC x Prime'!M158,"")</f>
        <v>22.013544107863538</v>
      </c>
      <c r="P158" s="21">
        <f>IF(K158&lt;='Informações do financiamento'!$C$6,($L$6*$C$2)/(1-(1/(1+$C$2)^'Informações do financiamento'!$C$6)),"")</f>
        <v>173.31801798698751</v>
      </c>
      <c r="Q158" s="22">
        <f>IF(K158&lt;='Informações do financiamento'!$C$6,N158-P158,"")</f>
        <v>18087.101307632827</v>
      </c>
      <c r="R158" s="27"/>
    </row>
    <row r="159" spans="1:18" ht="20.25" customHeight="1">
      <c r="A159" s="27"/>
      <c r="B159" s="20">
        <f>IF(B158&lt;'Informações do financiamento'!$C$6,('Tabela SAC x Prime'!B158+1),"")</f>
        <v>154</v>
      </c>
      <c r="C159" s="21">
        <f>IF(B159&lt;='Informações do financiamento'!$C$6,'Tabela SAC x Prime'!H158,"")</f>
        <v>12350</v>
      </c>
      <c r="D159" s="21">
        <f>IF(B159&lt;='Informações do financiamento'!$C$6,C159*($C$2),"")</f>
        <v>103.1861726928948</v>
      </c>
      <c r="E159" s="21">
        <f>IF(B159&lt;='Informações do financiamento'!$C$6,C159+D159,"")</f>
        <v>12453.186172692895</v>
      </c>
      <c r="F159" s="21">
        <f>IF(B159&lt;='Informações do financiamento'!$C$6,'Informações do financiamento'!$C$4/'Informações do financiamento'!$C$6,"")</f>
        <v>50</v>
      </c>
      <c r="G159" s="21">
        <f>IF(B159&lt;='Informações do financiamento'!$C$6,F159+D159,"")</f>
        <v>153.18617269289479</v>
      </c>
      <c r="H159" s="22">
        <f>IF(B159&lt;='Informações do financiamento'!$C$6,E159-G159,"")</f>
        <v>12300</v>
      </c>
      <c r="I159" s="27"/>
      <c r="J159" s="27"/>
      <c r="K159" s="20">
        <f t="shared" si="0"/>
        <v>154</v>
      </c>
      <c r="L159" s="21">
        <f>IF(K159&lt;='Informações do financiamento'!$C$6,Q158,"")</f>
        <v>18087.101307632827</v>
      </c>
      <c r="M159" s="21">
        <f>IF(K159&lt;='Informações do financiamento'!$C$6,L159*($C$2),"")</f>
        <v>151.12054729095419</v>
      </c>
      <c r="N159" s="21">
        <f>IF(K159&lt;='Informações do financiamento'!$C$6,L159+M159,"")</f>
        <v>18238.22185492378</v>
      </c>
      <c r="O159" s="21">
        <f>IF(K159&lt;='Informações do financiamento'!$C$6,'Tabela SAC x Prime'!P159-'Tabela SAC x Prime'!M159,"")</f>
        <v>22.197470696033321</v>
      </c>
      <c r="P159" s="21">
        <f>IF(K159&lt;='Informações do financiamento'!$C$6,($L$6*$C$2)/(1-(1/(1+$C$2)^'Informações do financiamento'!$C$6)),"")</f>
        <v>173.31801798698751</v>
      </c>
      <c r="Q159" s="22">
        <f>IF(K159&lt;='Informações do financiamento'!$C$6,N159-P159,"")</f>
        <v>18064.903836936792</v>
      </c>
      <c r="R159" s="27"/>
    </row>
    <row r="160" spans="1:18" ht="20.25" customHeight="1">
      <c r="A160" s="27"/>
      <c r="B160" s="20">
        <f>IF(B159&lt;'Informações do financiamento'!$C$6,('Tabela SAC x Prime'!B159+1),"")</f>
        <v>155</v>
      </c>
      <c r="C160" s="21">
        <f>IF(B160&lt;='Informações do financiamento'!$C$6,'Tabela SAC x Prime'!H159,"")</f>
        <v>12300</v>
      </c>
      <c r="D160" s="21">
        <f>IF(B160&lt;='Informações do financiamento'!$C$6,C160*($C$2),"")</f>
        <v>102.76841490871304</v>
      </c>
      <c r="E160" s="21">
        <f>IF(B160&lt;='Informações do financiamento'!$C$6,C160+D160,"")</f>
        <v>12402.768414908713</v>
      </c>
      <c r="F160" s="21">
        <f>IF(B160&lt;='Informações do financiamento'!$C$6,'Informações do financiamento'!$C$4/'Informações do financiamento'!$C$6,"")</f>
        <v>50</v>
      </c>
      <c r="G160" s="21">
        <f>IF(B160&lt;='Informações do financiamento'!$C$6,F160+D160,"")</f>
        <v>152.76841490871305</v>
      </c>
      <c r="H160" s="22">
        <f>IF(B160&lt;='Informações do financiamento'!$C$6,E160-G160,"")</f>
        <v>12250</v>
      </c>
      <c r="I160" s="27"/>
      <c r="J160" s="27"/>
      <c r="K160" s="20">
        <f t="shared" si="0"/>
        <v>155</v>
      </c>
      <c r="L160" s="21">
        <f>IF(K160&lt;='Informações do financiamento'!$C$6,Q159,"")</f>
        <v>18064.903836936792</v>
      </c>
      <c r="M160" s="21">
        <f>IF(K160&lt;='Informações do financiamento'!$C$6,L160*($C$2),"")</f>
        <v>150.9350839675059</v>
      </c>
      <c r="N160" s="21">
        <f>IF(K160&lt;='Informações do financiamento'!$C$6,L160+M160,"")</f>
        <v>18215.838920904298</v>
      </c>
      <c r="O160" s="21">
        <f>IF(K160&lt;='Informações do financiamento'!$C$6,'Tabela SAC x Prime'!P160-'Tabela SAC x Prime'!M160,"")</f>
        <v>22.38293401948161</v>
      </c>
      <c r="P160" s="21">
        <f>IF(K160&lt;='Informações do financiamento'!$C$6,($L$6*$C$2)/(1-(1/(1+$C$2)^'Informações do financiamento'!$C$6)),"")</f>
        <v>173.31801798698751</v>
      </c>
      <c r="Q160" s="22">
        <f>IF(K160&lt;='Informações do financiamento'!$C$6,N160-P160,"")</f>
        <v>18042.520902917309</v>
      </c>
      <c r="R160" s="27"/>
    </row>
    <row r="161" spans="1:18" ht="20.25" customHeight="1">
      <c r="A161" s="27"/>
      <c r="B161" s="20">
        <f>IF(B160&lt;'Informações do financiamento'!$C$6,('Tabela SAC x Prime'!B160+1),"")</f>
        <v>156</v>
      </c>
      <c r="C161" s="21">
        <f>IF(B161&lt;='Informações do financiamento'!$C$6,'Tabela SAC x Prime'!H160,"")</f>
        <v>12250</v>
      </c>
      <c r="D161" s="21">
        <f>IF(B161&lt;='Informações do financiamento'!$C$6,C161*($C$2),"")</f>
        <v>102.35065712453128</v>
      </c>
      <c r="E161" s="21">
        <f>IF(B161&lt;='Informações do financiamento'!$C$6,C161+D161,"")</f>
        <v>12352.350657124531</v>
      </c>
      <c r="F161" s="21">
        <f>IF(B161&lt;='Informações do financiamento'!$C$6,'Informações do financiamento'!$C$4/'Informações do financiamento'!$C$6,"")</f>
        <v>50</v>
      </c>
      <c r="G161" s="21">
        <f>IF(B161&lt;='Informações do financiamento'!$C$6,F161+D161,"")</f>
        <v>152.35065712453127</v>
      </c>
      <c r="H161" s="22">
        <f>IF(B161&lt;='Informações do financiamento'!$C$6,E161-G161,"")</f>
        <v>12200</v>
      </c>
      <c r="I161" s="27"/>
      <c r="J161" s="27"/>
      <c r="K161" s="20">
        <f t="shared" si="0"/>
        <v>156</v>
      </c>
      <c r="L161" s="21">
        <f>IF(K161&lt;='Informações do financiamento'!$C$6,Q160,"")</f>
        <v>18042.520902917309</v>
      </c>
      <c r="M161" s="21">
        <f>IF(K161&lt;='Informações do financiamento'!$C$6,L161*($C$2),"")</f>
        <v>150.74807106911658</v>
      </c>
      <c r="N161" s="21">
        <f>IF(K161&lt;='Informações do financiamento'!$C$6,L161+M161,"")</f>
        <v>18193.268973986425</v>
      </c>
      <c r="O161" s="21">
        <f>IF(K161&lt;='Informações do financiamento'!$C$6,'Tabela SAC x Prime'!P161-'Tabela SAC x Prime'!M161,"")</f>
        <v>22.569946917870936</v>
      </c>
      <c r="P161" s="21">
        <f>IF(K161&lt;='Informações do financiamento'!$C$6,($L$6*$C$2)/(1-(1/(1+$C$2)^'Informações do financiamento'!$C$6)),"")</f>
        <v>173.31801798698751</v>
      </c>
      <c r="Q161" s="22">
        <f>IF(K161&lt;='Informações do financiamento'!$C$6,N161-P161,"")</f>
        <v>18019.950955999437</v>
      </c>
      <c r="R161" s="27"/>
    </row>
    <row r="162" spans="1:18" ht="20.25" customHeight="1">
      <c r="A162" s="27"/>
      <c r="B162" s="20">
        <f>IF(B161&lt;'Informações do financiamento'!$C$6,('Tabela SAC x Prime'!B161+1),"")</f>
        <v>157</v>
      </c>
      <c r="C162" s="21">
        <f>IF(B162&lt;='Informações do financiamento'!$C$6,'Tabela SAC x Prime'!H161,"")</f>
        <v>12200</v>
      </c>
      <c r="D162" s="21">
        <f>IF(B162&lt;='Informações do financiamento'!$C$6,C162*($C$2),"")</f>
        <v>101.93289934034952</v>
      </c>
      <c r="E162" s="21">
        <f>IF(B162&lt;='Informações do financiamento'!$C$6,C162+D162,"")</f>
        <v>12301.932899340349</v>
      </c>
      <c r="F162" s="21">
        <f>IF(B162&lt;='Informações do financiamento'!$C$6,'Informações do financiamento'!$C$4/'Informações do financiamento'!$C$6,"")</f>
        <v>50</v>
      </c>
      <c r="G162" s="21">
        <f>IF(B162&lt;='Informações do financiamento'!$C$6,F162+D162,"")</f>
        <v>151.93289934034954</v>
      </c>
      <c r="H162" s="22">
        <f>IF(B162&lt;='Informações do financiamento'!$C$6,E162-G162,"")</f>
        <v>12150</v>
      </c>
      <c r="I162" s="27"/>
      <c r="J162" s="27"/>
      <c r="K162" s="20">
        <f t="shared" si="0"/>
        <v>157</v>
      </c>
      <c r="L162" s="21">
        <f>IF(K162&lt;='Informações do financiamento'!$C$6,Q161,"")</f>
        <v>18019.950955999437</v>
      </c>
      <c r="M162" s="21">
        <f>IF(K162&lt;='Informações do financiamento'!$C$6,L162*($C$2),"")</f>
        <v>150.55949564884637</v>
      </c>
      <c r="N162" s="21">
        <f>IF(K162&lt;='Informações do financiamento'!$C$6,L162+M162,"")</f>
        <v>18170.510451648282</v>
      </c>
      <c r="O162" s="21">
        <f>IF(K162&lt;='Informações do financiamento'!$C$6,'Tabela SAC x Prime'!P162-'Tabela SAC x Prime'!M162,"")</f>
        <v>22.758522338141148</v>
      </c>
      <c r="P162" s="21">
        <f>IF(K162&lt;='Informações do financiamento'!$C$6,($L$6*$C$2)/(1-(1/(1+$C$2)^'Informações do financiamento'!$C$6)),"")</f>
        <v>173.31801798698751</v>
      </c>
      <c r="Q162" s="22">
        <f>IF(K162&lt;='Informações do financiamento'!$C$6,N162-P162,"")</f>
        <v>17997.192433661294</v>
      </c>
      <c r="R162" s="27"/>
    </row>
    <row r="163" spans="1:18" ht="20.25" customHeight="1">
      <c r="A163" s="27"/>
      <c r="B163" s="20">
        <f>IF(B162&lt;'Informações do financiamento'!$C$6,('Tabela SAC x Prime'!B162+1),"")</f>
        <v>158</v>
      </c>
      <c r="C163" s="21">
        <f>IF(B163&lt;='Informações do financiamento'!$C$6,'Tabela SAC x Prime'!H162,"")</f>
        <v>12150</v>
      </c>
      <c r="D163" s="21">
        <f>IF(B163&lt;='Informações do financiamento'!$C$6,C163*($C$2),"")</f>
        <v>101.51514155616776</v>
      </c>
      <c r="E163" s="21">
        <f>IF(B163&lt;='Informações do financiamento'!$C$6,C163+D163,"")</f>
        <v>12251.515141556169</v>
      </c>
      <c r="F163" s="21">
        <f>IF(B163&lt;='Informações do financiamento'!$C$6,'Informações do financiamento'!$C$4/'Informações do financiamento'!$C$6,"")</f>
        <v>50</v>
      </c>
      <c r="G163" s="21">
        <f>IF(B163&lt;='Informações do financiamento'!$C$6,F163+D163,"")</f>
        <v>151.51514155616775</v>
      </c>
      <c r="H163" s="22">
        <f>IF(B163&lt;='Informações do financiamento'!$C$6,E163-G163,"")</f>
        <v>12100</v>
      </c>
      <c r="I163" s="27"/>
      <c r="J163" s="27"/>
      <c r="K163" s="20">
        <f t="shared" si="0"/>
        <v>158</v>
      </c>
      <c r="L163" s="21">
        <f>IF(K163&lt;='Informações do financiamento'!$C$6,Q162,"")</f>
        <v>17997.192433661294</v>
      </c>
      <c r="M163" s="21">
        <f>IF(K163&lt;='Informações do financiamento'!$C$6,L163*($C$2),"")</f>
        <v>150.36934465158171</v>
      </c>
      <c r="N163" s="21">
        <f>IF(K163&lt;='Informações do financiamento'!$C$6,L163+M163,"")</f>
        <v>18147.561778312876</v>
      </c>
      <c r="O163" s="21">
        <f>IF(K163&lt;='Informações do financiamento'!$C$6,'Tabela SAC x Prime'!P163-'Tabela SAC x Prime'!M163,"")</f>
        <v>22.9486733354058</v>
      </c>
      <c r="P163" s="21">
        <f>IF(K163&lt;='Informações do financiamento'!$C$6,($L$6*$C$2)/(1-(1/(1+$C$2)^'Informações do financiamento'!$C$6)),"")</f>
        <v>173.31801798698751</v>
      </c>
      <c r="Q163" s="22">
        <f>IF(K163&lt;='Informações do financiamento'!$C$6,N163-P163,"")</f>
        <v>17974.243760325888</v>
      </c>
      <c r="R163" s="27"/>
    </row>
    <row r="164" spans="1:18" ht="20.25" customHeight="1">
      <c r="A164" s="27"/>
      <c r="B164" s="20">
        <f>IF(B163&lt;'Informações do financiamento'!$C$6,('Tabela SAC x Prime'!B163+1),"")</f>
        <v>159</v>
      </c>
      <c r="C164" s="21">
        <f>IF(B164&lt;='Informações do financiamento'!$C$6,'Tabela SAC x Prime'!H163,"")</f>
        <v>12100</v>
      </c>
      <c r="D164" s="21">
        <f>IF(B164&lt;='Informações do financiamento'!$C$6,C164*($C$2),"")</f>
        <v>101.097383771986</v>
      </c>
      <c r="E164" s="21">
        <f>IF(B164&lt;='Informações do financiamento'!$C$6,C164+D164,"")</f>
        <v>12201.097383771987</v>
      </c>
      <c r="F164" s="21">
        <f>IF(B164&lt;='Informações do financiamento'!$C$6,'Informações do financiamento'!$C$4/'Informações do financiamento'!$C$6,"")</f>
        <v>50</v>
      </c>
      <c r="G164" s="21">
        <f>IF(B164&lt;='Informações do financiamento'!$C$6,F164+D164,"")</f>
        <v>151.09738377198602</v>
      </c>
      <c r="H164" s="22">
        <f>IF(B164&lt;='Informações do financiamento'!$C$6,E164-G164,"")</f>
        <v>12050</v>
      </c>
      <c r="I164" s="27"/>
      <c r="J164" s="27"/>
      <c r="K164" s="20">
        <f t="shared" si="0"/>
        <v>159</v>
      </c>
      <c r="L164" s="21">
        <f>IF(K164&lt;='Informações do financiamento'!$C$6,Q163,"")</f>
        <v>17974.243760325888</v>
      </c>
      <c r="M164" s="21">
        <f>IF(K164&lt;='Informações do financiamento'!$C$6,L164*($C$2),"")</f>
        <v>150.17760491313149</v>
      </c>
      <c r="N164" s="21">
        <f>IF(K164&lt;='Informações do financiamento'!$C$6,L164+M164,"")</f>
        <v>18124.421365239021</v>
      </c>
      <c r="O164" s="21">
        <f>IF(K164&lt;='Informações do financiamento'!$C$6,'Tabela SAC x Prime'!P164-'Tabela SAC x Prime'!M164,"")</f>
        <v>23.140413073856024</v>
      </c>
      <c r="P164" s="21">
        <f>IF(K164&lt;='Informações do financiamento'!$C$6,($L$6*$C$2)/(1-(1/(1+$C$2)^'Informações do financiamento'!$C$6)),"")</f>
        <v>173.31801798698751</v>
      </c>
      <c r="Q164" s="22">
        <f>IF(K164&lt;='Informações do financiamento'!$C$6,N164-P164,"")</f>
        <v>17951.103347252032</v>
      </c>
      <c r="R164" s="27"/>
    </row>
    <row r="165" spans="1:18" ht="20.25" customHeight="1">
      <c r="A165" s="27"/>
      <c r="B165" s="20">
        <f>IF(B164&lt;'Informações do financiamento'!$C$6,('Tabela SAC x Prime'!B164+1),"")</f>
        <v>160</v>
      </c>
      <c r="C165" s="21">
        <f>IF(B165&lt;='Informações do financiamento'!$C$6,'Tabela SAC x Prime'!H164,"")</f>
        <v>12050</v>
      </c>
      <c r="D165" s="21">
        <f>IF(B165&lt;='Informações do financiamento'!$C$6,C165*($C$2),"")</f>
        <v>100.67962598780424</v>
      </c>
      <c r="E165" s="21">
        <f>IF(B165&lt;='Informações do financiamento'!$C$6,C165+D165,"")</f>
        <v>12150.679625987805</v>
      </c>
      <c r="F165" s="21">
        <f>IF(B165&lt;='Informações do financiamento'!$C$6,'Informações do financiamento'!$C$4/'Informações do financiamento'!$C$6,"")</f>
        <v>50</v>
      </c>
      <c r="G165" s="21">
        <f>IF(B165&lt;='Informações do financiamento'!$C$6,F165+D165,"")</f>
        <v>150.67962598780423</v>
      </c>
      <c r="H165" s="22">
        <f>IF(B165&lt;='Informações do financiamento'!$C$6,E165-G165,"")</f>
        <v>12000</v>
      </c>
      <c r="I165" s="27"/>
      <c r="J165" s="27"/>
      <c r="K165" s="20">
        <f t="shared" si="0"/>
        <v>160</v>
      </c>
      <c r="L165" s="21">
        <f>IF(K165&lt;='Informações do financiamento'!$C$6,Q164,"")</f>
        <v>17951.103347252032</v>
      </c>
      <c r="M165" s="21">
        <f>IF(K165&lt;='Informações do financiamento'!$C$6,L165*($C$2),"")</f>
        <v>149.98426315931582</v>
      </c>
      <c r="N165" s="21">
        <f>IF(K165&lt;='Informações do financiamento'!$C$6,L165+M165,"")</f>
        <v>18101.087610411349</v>
      </c>
      <c r="O165" s="21">
        <f>IF(K165&lt;='Informações do financiamento'!$C$6,'Tabela SAC x Prime'!P165-'Tabela SAC x Prime'!M165,"")</f>
        <v>23.333754827671697</v>
      </c>
      <c r="P165" s="21">
        <f>IF(K165&lt;='Informações do financiamento'!$C$6,($L$6*$C$2)/(1-(1/(1+$C$2)^'Informações do financiamento'!$C$6)),"")</f>
        <v>173.31801798698751</v>
      </c>
      <c r="Q165" s="22">
        <f>IF(K165&lt;='Informações do financiamento'!$C$6,N165-P165,"")</f>
        <v>17927.76959242436</v>
      </c>
      <c r="R165" s="27"/>
    </row>
    <row r="166" spans="1:18" ht="20.25" customHeight="1">
      <c r="A166" s="27"/>
      <c r="B166" s="20">
        <f>IF(B165&lt;'Informações do financiamento'!$C$6,('Tabela SAC x Prime'!B165+1),"")</f>
        <v>161</v>
      </c>
      <c r="C166" s="21">
        <f>IF(B166&lt;='Informações do financiamento'!$C$6,'Tabela SAC x Prime'!H165,"")</f>
        <v>12000</v>
      </c>
      <c r="D166" s="21">
        <f>IF(B166&lt;='Informações do financiamento'!$C$6,C166*($C$2),"")</f>
        <v>100.26186820362248</v>
      </c>
      <c r="E166" s="21">
        <f>IF(B166&lt;='Informações do financiamento'!$C$6,C166+D166,"")</f>
        <v>12100.261868203623</v>
      </c>
      <c r="F166" s="21">
        <f>IF(B166&lt;='Informações do financiamento'!$C$6,'Informações do financiamento'!$C$4/'Informações do financiamento'!$C$6,"")</f>
        <v>50</v>
      </c>
      <c r="G166" s="21">
        <f>IF(B166&lt;='Informações do financiamento'!$C$6,F166+D166,"")</f>
        <v>150.2618682036225</v>
      </c>
      <c r="H166" s="22">
        <f>IF(B166&lt;='Informações do financiamento'!$C$6,E166-G166,"")</f>
        <v>11950</v>
      </c>
      <c r="I166" s="27"/>
      <c r="J166" s="27"/>
      <c r="K166" s="20">
        <f t="shared" si="0"/>
        <v>161</v>
      </c>
      <c r="L166" s="21">
        <f>IF(K166&lt;='Informações do financiamento'!$C$6,Q165,"")</f>
        <v>17927.76959242436</v>
      </c>
      <c r="M166" s="21">
        <f>IF(K166&lt;='Informações do financiamento'!$C$6,L166*($C$2),"")</f>
        <v>149.78930600504683</v>
      </c>
      <c r="N166" s="21">
        <f>IF(K166&lt;='Informações do financiamento'!$C$6,L166+M166,"")</f>
        <v>18077.558898429408</v>
      </c>
      <c r="O166" s="21">
        <f>IF(K166&lt;='Informações do financiamento'!$C$6,'Tabela SAC x Prime'!P166-'Tabela SAC x Prime'!M166,"")</f>
        <v>23.528711981940688</v>
      </c>
      <c r="P166" s="21">
        <f>IF(K166&lt;='Informações do financiamento'!$C$6,($L$6*$C$2)/(1-(1/(1+$C$2)^'Informações do financiamento'!$C$6)),"")</f>
        <v>173.31801798698751</v>
      </c>
      <c r="Q166" s="22">
        <f>IF(K166&lt;='Informações do financiamento'!$C$6,N166-P166,"")</f>
        <v>17904.240880442419</v>
      </c>
      <c r="R166" s="27"/>
    </row>
    <row r="167" spans="1:18" ht="20.25" customHeight="1">
      <c r="A167" s="27"/>
      <c r="B167" s="20">
        <f>IF(B166&lt;'Informações do financiamento'!$C$6,('Tabela SAC x Prime'!B166+1),"")</f>
        <v>162</v>
      </c>
      <c r="C167" s="21">
        <f>IF(B167&lt;='Informações do financiamento'!$C$6,'Tabela SAC x Prime'!H166,"")</f>
        <v>11950</v>
      </c>
      <c r="D167" s="21">
        <f>IF(B167&lt;='Informações do financiamento'!$C$6,C167*($C$2),"")</f>
        <v>99.844110419440725</v>
      </c>
      <c r="E167" s="21">
        <f>IF(B167&lt;='Informações do financiamento'!$C$6,C167+D167,"")</f>
        <v>12049.844110419441</v>
      </c>
      <c r="F167" s="21">
        <f>IF(B167&lt;='Informações do financiamento'!$C$6,'Informações do financiamento'!$C$4/'Informações do financiamento'!$C$6,"")</f>
        <v>50</v>
      </c>
      <c r="G167" s="21">
        <f>IF(B167&lt;='Informações do financiamento'!$C$6,F167+D167,"")</f>
        <v>149.84411041944071</v>
      </c>
      <c r="H167" s="22">
        <f>IF(B167&lt;='Informações do financiamento'!$C$6,E167-G167,"")</f>
        <v>11900</v>
      </c>
      <c r="I167" s="27"/>
      <c r="J167" s="27"/>
      <c r="K167" s="20">
        <f t="shared" si="0"/>
        <v>162</v>
      </c>
      <c r="L167" s="21">
        <f>IF(K167&lt;='Informações do financiamento'!$C$6,Q166,"")</f>
        <v>17904.240880442419</v>
      </c>
      <c r="M167" s="21">
        <f>IF(K167&lt;='Informações do financiamento'!$C$6,L167*($C$2),"")</f>
        <v>149.59271995340231</v>
      </c>
      <c r="N167" s="21">
        <f>IF(K167&lt;='Informações do financiamento'!$C$6,L167+M167,"")</f>
        <v>18053.833600395821</v>
      </c>
      <c r="O167" s="21">
        <f>IF(K167&lt;='Informações do financiamento'!$C$6,'Tabela SAC x Prime'!P167-'Tabela SAC x Prime'!M167,"")</f>
        <v>23.725298033585204</v>
      </c>
      <c r="P167" s="21">
        <f>IF(K167&lt;='Informações do financiamento'!$C$6,($L$6*$C$2)/(1-(1/(1+$C$2)^'Informações do financiamento'!$C$6)),"")</f>
        <v>173.31801798698751</v>
      </c>
      <c r="Q167" s="22">
        <f>IF(K167&lt;='Informações do financiamento'!$C$6,N167-P167,"")</f>
        <v>17880.515582408832</v>
      </c>
      <c r="R167" s="27"/>
    </row>
    <row r="168" spans="1:18" ht="20.25" customHeight="1">
      <c r="A168" s="27"/>
      <c r="B168" s="20">
        <f>IF(B167&lt;'Informações do financiamento'!$C$6,('Tabela SAC x Prime'!B167+1),"")</f>
        <v>163</v>
      </c>
      <c r="C168" s="21">
        <f>IF(B168&lt;='Informações do financiamento'!$C$6,'Tabela SAC x Prime'!H167,"")</f>
        <v>11900</v>
      </c>
      <c r="D168" s="21">
        <f>IF(B168&lt;='Informações do financiamento'!$C$6,C168*($C$2),"")</f>
        <v>99.426352635258965</v>
      </c>
      <c r="E168" s="21">
        <f>IF(B168&lt;='Informações do financiamento'!$C$6,C168+D168,"")</f>
        <v>11999.426352635259</v>
      </c>
      <c r="F168" s="21">
        <f>IF(B168&lt;='Informações do financiamento'!$C$6,'Informações do financiamento'!$C$4/'Informações do financiamento'!$C$6,"")</f>
        <v>50</v>
      </c>
      <c r="G168" s="21">
        <f>IF(B168&lt;='Informações do financiamento'!$C$6,F168+D168,"")</f>
        <v>149.42635263525898</v>
      </c>
      <c r="H168" s="22">
        <f>IF(B168&lt;='Informações do financiamento'!$C$6,E168-G168,"")</f>
        <v>11850</v>
      </c>
      <c r="I168" s="27"/>
      <c r="J168" s="27"/>
      <c r="K168" s="20">
        <f t="shared" si="0"/>
        <v>163</v>
      </c>
      <c r="L168" s="21">
        <f>IF(K168&lt;='Informações do financiamento'!$C$6,Q167,"")</f>
        <v>17880.515582408832</v>
      </c>
      <c r="M168" s="21">
        <f>IF(K168&lt;='Informações do financiamento'!$C$6,L168*($C$2),"")</f>
        <v>149.39449139469104</v>
      </c>
      <c r="N168" s="21">
        <f>IF(K168&lt;='Informações do financiamento'!$C$6,L168+M168,"")</f>
        <v>18029.910073803523</v>
      </c>
      <c r="O168" s="21">
        <f>IF(K168&lt;='Informações do financiamento'!$C$6,'Tabela SAC x Prime'!P168-'Tabela SAC x Prime'!M168,"")</f>
        <v>23.923526592296469</v>
      </c>
      <c r="P168" s="21">
        <f>IF(K168&lt;='Informações do financiamento'!$C$6,($L$6*$C$2)/(1-(1/(1+$C$2)^'Informações do financiamento'!$C$6)),"")</f>
        <v>173.31801798698751</v>
      </c>
      <c r="Q168" s="22">
        <f>IF(K168&lt;='Informações do financiamento'!$C$6,N168-P168,"")</f>
        <v>17856.592055816534</v>
      </c>
      <c r="R168" s="27"/>
    </row>
    <row r="169" spans="1:18" ht="20.25" customHeight="1">
      <c r="A169" s="27"/>
      <c r="B169" s="20">
        <f>IF(B168&lt;'Informações do financiamento'!$C$6,('Tabela SAC x Prime'!B168+1),"")</f>
        <v>164</v>
      </c>
      <c r="C169" s="21">
        <f>IF(B169&lt;='Informações do financiamento'!$C$6,'Tabela SAC x Prime'!H168,"")</f>
        <v>11850</v>
      </c>
      <c r="D169" s="21">
        <f>IF(B169&lt;='Informações do financiamento'!$C$6,C169*($C$2),"")</f>
        <v>99.008594851077206</v>
      </c>
      <c r="E169" s="21">
        <f>IF(B169&lt;='Informações do financiamento'!$C$6,C169+D169,"")</f>
        <v>11949.008594851077</v>
      </c>
      <c r="F169" s="21">
        <f>IF(B169&lt;='Informações do financiamento'!$C$6,'Informações do financiamento'!$C$4/'Informações do financiamento'!$C$6,"")</f>
        <v>50</v>
      </c>
      <c r="G169" s="21">
        <f>IF(B169&lt;='Informações do financiamento'!$C$6,F169+D169,"")</f>
        <v>149.00859485107719</v>
      </c>
      <c r="H169" s="22">
        <f>IF(B169&lt;='Informações do financiamento'!$C$6,E169-G169,"")</f>
        <v>11800</v>
      </c>
      <c r="I169" s="27"/>
      <c r="J169" s="27"/>
      <c r="K169" s="20">
        <f t="shared" si="0"/>
        <v>164</v>
      </c>
      <c r="L169" s="21">
        <f>IF(K169&lt;='Informações do financiamento'!$C$6,Q168,"")</f>
        <v>17856.592055816534</v>
      </c>
      <c r="M169" s="21">
        <f>IF(K169&lt;='Informações do financiamento'!$C$6,L169*($C$2),"")</f>
        <v>149.19460660551081</v>
      </c>
      <c r="N169" s="21">
        <f>IF(K169&lt;='Informações do financiamento'!$C$6,L169+M169,"")</f>
        <v>18005.786662422044</v>
      </c>
      <c r="O169" s="21">
        <f>IF(K169&lt;='Informações do financiamento'!$C$6,'Tabela SAC x Prime'!P169-'Tabela SAC x Prime'!M169,"")</f>
        <v>24.1234113814767</v>
      </c>
      <c r="P169" s="21">
        <f>IF(K169&lt;='Informações do financiamento'!$C$6,($L$6*$C$2)/(1-(1/(1+$C$2)^'Informações do financiamento'!$C$6)),"")</f>
        <v>173.31801798698751</v>
      </c>
      <c r="Q169" s="22">
        <f>IF(K169&lt;='Informações do financiamento'!$C$6,N169-P169,"")</f>
        <v>17832.468644435055</v>
      </c>
      <c r="R169" s="27"/>
    </row>
    <row r="170" spans="1:18" ht="20.25" customHeight="1">
      <c r="A170" s="27"/>
      <c r="B170" s="20">
        <f>IF(B169&lt;'Informações do financiamento'!$C$6,('Tabela SAC x Prime'!B169+1),"")</f>
        <v>165</v>
      </c>
      <c r="C170" s="21">
        <f>IF(B170&lt;='Informações do financiamento'!$C$6,'Tabela SAC x Prime'!H169,"")</f>
        <v>11800</v>
      </c>
      <c r="D170" s="21">
        <f>IF(B170&lt;='Informações do financiamento'!$C$6,C170*($C$2),"")</f>
        <v>98.590837066895446</v>
      </c>
      <c r="E170" s="21">
        <f>IF(B170&lt;='Informações do financiamento'!$C$6,C170+D170,"")</f>
        <v>11898.590837066895</v>
      </c>
      <c r="F170" s="21">
        <f>IF(B170&lt;='Informações do financiamento'!$C$6,'Informações do financiamento'!$C$4/'Informações do financiamento'!$C$6,"")</f>
        <v>50</v>
      </c>
      <c r="G170" s="21">
        <f>IF(B170&lt;='Informações do financiamento'!$C$6,F170+D170,"")</f>
        <v>148.59083706689546</v>
      </c>
      <c r="H170" s="22">
        <f>IF(B170&lt;='Informações do financiamento'!$C$6,E170-G170,"")</f>
        <v>11750</v>
      </c>
      <c r="I170" s="27"/>
      <c r="J170" s="27"/>
      <c r="K170" s="20">
        <f t="shared" si="0"/>
        <v>165</v>
      </c>
      <c r="L170" s="21">
        <f>IF(K170&lt;='Informações do financiamento'!$C$6,Q169,"")</f>
        <v>17832.468644435055</v>
      </c>
      <c r="M170" s="21">
        <f>IF(K170&lt;='Informações do financiamento'!$C$6,L170*($C$2),"")</f>
        <v>148.99305174779818</v>
      </c>
      <c r="N170" s="21">
        <f>IF(K170&lt;='Informações do financiamento'!$C$6,L170+M170,"")</f>
        <v>17981.461696182854</v>
      </c>
      <c r="O170" s="21">
        <f>IF(K170&lt;='Informações do financiamento'!$C$6,'Tabela SAC x Prime'!P170-'Tabela SAC x Prime'!M170,"")</f>
        <v>24.324966239189337</v>
      </c>
      <c r="P170" s="21">
        <f>IF(K170&lt;='Informações do financiamento'!$C$6,($L$6*$C$2)/(1-(1/(1+$C$2)^'Informações do financiamento'!$C$6)),"")</f>
        <v>173.31801798698751</v>
      </c>
      <c r="Q170" s="22">
        <f>IF(K170&lt;='Informações do financiamento'!$C$6,N170-P170,"")</f>
        <v>17808.143678195866</v>
      </c>
      <c r="R170" s="27"/>
    </row>
    <row r="171" spans="1:18" ht="20.25" customHeight="1">
      <c r="A171" s="27"/>
      <c r="B171" s="20">
        <f>IF(B170&lt;'Informações do financiamento'!$C$6,('Tabela SAC x Prime'!B170+1),"")</f>
        <v>166</v>
      </c>
      <c r="C171" s="21">
        <f>IF(B171&lt;='Informações do financiamento'!$C$6,'Tabela SAC x Prime'!H170,"")</f>
        <v>11750</v>
      </c>
      <c r="D171" s="21">
        <f>IF(B171&lt;='Informações do financiamento'!$C$6,C171*($C$2),"")</f>
        <v>98.173079282713687</v>
      </c>
      <c r="E171" s="21">
        <f>IF(B171&lt;='Informações do financiamento'!$C$6,C171+D171,"")</f>
        <v>11848.173079282713</v>
      </c>
      <c r="F171" s="21">
        <f>IF(B171&lt;='Informações do financiamento'!$C$6,'Informações do financiamento'!$C$4/'Informações do financiamento'!$C$6,"")</f>
        <v>50</v>
      </c>
      <c r="G171" s="21">
        <f>IF(B171&lt;='Informações do financiamento'!$C$6,F171+D171,"")</f>
        <v>148.17307928271367</v>
      </c>
      <c r="H171" s="22">
        <f>IF(B171&lt;='Informações do financiamento'!$C$6,E171-G171,"")</f>
        <v>11700</v>
      </c>
      <c r="I171" s="27"/>
      <c r="J171" s="27"/>
      <c r="K171" s="20">
        <f t="shared" si="0"/>
        <v>166</v>
      </c>
      <c r="L171" s="21">
        <f>IF(K171&lt;='Informações do financiamento'!$C$6,Q170,"")</f>
        <v>17808.143678195866</v>
      </c>
      <c r="M171" s="21">
        <f>IF(K171&lt;='Informações do financiamento'!$C$6,L171*($C$2),"")</f>
        <v>148.78981286787058</v>
      </c>
      <c r="N171" s="21">
        <f>IF(K171&lt;='Informações do financiamento'!$C$6,L171+M171,"")</f>
        <v>17956.933491063737</v>
      </c>
      <c r="O171" s="21">
        <f>IF(K171&lt;='Informações do financiamento'!$C$6,'Tabela SAC x Prime'!P171-'Tabela SAC x Prime'!M171,"")</f>
        <v>24.528205119116933</v>
      </c>
      <c r="P171" s="21">
        <f>IF(K171&lt;='Informações do financiamento'!$C$6,($L$6*$C$2)/(1-(1/(1+$C$2)^'Informações do financiamento'!$C$6)),"")</f>
        <v>173.31801798698751</v>
      </c>
      <c r="Q171" s="22">
        <f>IF(K171&lt;='Informações do financiamento'!$C$6,N171-P171,"")</f>
        <v>17783.615473076748</v>
      </c>
      <c r="R171" s="27"/>
    </row>
    <row r="172" spans="1:18" ht="20.25" customHeight="1">
      <c r="A172" s="27"/>
      <c r="B172" s="20">
        <f>IF(B171&lt;'Informações do financiamento'!$C$6,('Tabela SAC x Prime'!B171+1),"")</f>
        <v>167</v>
      </c>
      <c r="C172" s="21">
        <f>IF(B172&lt;='Informações do financiamento'!$C$6,'Tabela SAC x Prime'!H171,"")</f>
        <v>11700</v>
      </c>
      <c r="D172" s="21">
        <f>IF(B172&lt;='Informações do financiamento'!$C$6,C172*($C$2),"")</f>
        <v>97.755321498531927</v>
      </c>
      <c r="E172" s="21">
        <f>IF(B172&lt;='Informações do financiamento'!$C$6,C172+D172,"")</f>
        <v>11797.755321498533</v>
      </c>
      <c r="F172" s="21">
        <f>IF(B172&lt;='Informações do financiamento'!$C$6,'Informações do financiamento'!$C$4/'Informações do financiamento'!$C$6,"")</f>
        <v>50</v>
      </c>
      <c r="G172" s="21">
        <f>IF(B172&lt;='Informações do financiamento'!$C$6,F172+D172,"")</f>
        <v>147.75532149853194</v>
      </c>
      <c r="H172" s="22">
        <f>IF(B172&lt;='Informações do financiamento'!$C$6,E172-G172,"")</f>
        <v>11650</v>
      </c>
      <c r="I172" s="27"/>
      <c r="J172" s="27"/>
      <c r="K172" s="20">
        <f t="shared" si="0"/>
        <v>167</v>
      </c>
      <c r="L172" s="21">
        <f>IF(K172&lt;='Informações do financiamento'!$C$6,Q171,"")</f>
        <v>17783.615473076748</v>
      </c>
      <c r="M172" s="21">
        <f>IF(K172&lt;='Informações do financiamento'!$C$6,L172*($C$2),"")</f>
        <v>148.58487589546021</v>
      </c>
      <c r="N172" s="21">
        <f>IF(K172&lt;='Informações do financiamento'!$C$6,L172+M172,"")</f>
        <v>17932.200348972208</v>
      </c>
      <c r="O172" s="21">
        <f>IF(K172&lt;='Informações do financiamento'!$C$6,'Tabela SAC x Prime'!P172-'Tabela SAC x Prime'!M172,"")</f>
        <v>24.733142091527299</v>
      </c>
      <c r="P172" s="21">
        <f>IF(K172&lt;='Informações do financiamento'!$C$6,($L$6*$C$2)/(1-(1/(1+$C$2)^'Informações do financiamento'!$C$6)),"")</f>
        <v>173.31801798698751</v>
      </c>
      <c r="Q172" s="22">
        <f>IF(K172&lt;='Informações do financiamento'!$C$6,N172-P172,"")</f>
        <v>17758.88233098522</v>
      </c>
      <c r="R172" s="27"/>
    </row>
    <row r="173" spans="1:18" ht="20.25" customHeight="1">
      <c r="A173" s="27"/>
      <c r="B173" s="20">
        <f>IF(B172&lt;'Informações do financiamento'!$C$6,('Tabela SAC x Prime'!B172+1),"")</f>
        <v>168</v>
      </c>
      <c r="C173" s="21">
        <f>IF(B173&lt;='Informações do financiamento'!$C$6,'Tabela SAC x Prime'!H172,"")</f>
        <v>11650</v>
      </c>
      <c r="D173" s="21">
        <f>IF(B173&lt;='Informações do financiamento'!$C$6,C173*($C$2),"")</f>
        <v>97.337563714350168</v>
      </c>
      <c r="E173" s="21">
        <f>IF(B173&lt;='Informações do financiamento'!$C$6,C173+D173,"")</f>
        <v>11747.337563714351</v>
      </c>
      <c r="F173" s="21">
        <f>IF(B173&lt;='Informações do financiamento'!$C$6,'Informações do financiamento'!$C$4/'Informações do financiamento'!$C$6,"")</f>
        <v>50</v>
      </c>
      <c r="G173" s="21">
        <f>IF(B173&lt;='Informações do financiamento'!$C$6,F173+D173,"")</f>
        <v>147.33756371435015</v>
      </c>
      <c r="H173" s="22">
        <f>IF(B173&lt;='Informações do financiamento'!$C$6,E173-G173,"")</f>
        <v>11600</v>
      </c>
      <c r="I173" s="27"/>
      <c r="J173" s="27"/>
      <c r="K173" s="20">
        <f t="shared" si="0"/>
        <v>168</v>
      </c>
      <c r="L173" s="21">
        <f>IF(K173&lt;='Informações do financiamento'!$C$6,Q172,"")</f>
        <v>17758.88233098522</v>
      </c>
      <c r="M173" s="21">
        <f>IF(K173&lt;='Informações do financiamento'!$C$6,L173*($C$2),"")</f>
        <v>148.37822664274</v>
      </c>
      <c r="N173" s="21">
        <f>IF(K173&lt;='Informações do financiamento'!$C$6,L173+M173,"")</f>
        <v>17907.26055762796</v>
      </c>
      <c r="O173" s="21">
        <f>IF(K173&lt;='Informações do financiamento'!$C$6,'Tabela SAC x Prime'!P173-'Tabela SAC x Prime'!M173,"")</f>
        <v>24.93979134424751</v>
      </c>
      <c r="P173" s="21">
        <f>IF(K173&lt;='Informações do financiamento'!$C$6,($L$6*$C$2)/(1-(1/(1+$C$2)^'Informações do financiamento'!$C$6)),"")</f>
        <v>173.31801798698751</v>
      </c>
      <c r="Q173" s="22">
        <f>IF(K173&lt;='Informações do financiamento'!$C$6,N173-P173,"")</f>
        <v>17733.942539640972</v>
      </c>
      <c r="R173" s="27"/>
    </row>
    <row r="174" spans="1:18" ht="20.25" customHeight="1">
      <c r="A174" s="27"/>
      <c r="B174" s="20">
        <f>IF(B173&lt;'Informações do financiamento'!$C$6,('Tabela SAC x Prime'!B173+1),"")</f>
        <v>169</v>
      </c>
      <c r="C174" s="21">
        <f>IF(B174&lt;='Informações do financiamento'!$C$6,'Tabela SAC x Prime'!H173,"")</f>
        <v>11600</v>
      </c>
      <c r="D174" s="21">
        <f>IF(B174&lt;='Informações do financiamento'!$C$6,C174*($C$2),"")</f>
        <v>96.919805930168394</v>
      </c>
      <c r="E174" s="21">
        <f>IF(B174&lt;='Informações do financiamento'!$C$6,C174+D174,"")</f>
        <v>11696.919805930169</v>
      </c>
      <c r="F174" s="21">
        <f>IF(B174&lt;='Informações do financiamento'!$C$6,'Informações do financiamento'!$C$4/'Informações do financiamento'!$C$6,"")</f>
        <v>50</v>
      </c>
      <c r="G174" s="21">
        <f>IF(B174&lt;='Informações do financiamento'!$C$6,F174+D174,"")</f>
        <v>146.91980593016839</v>
      </c>
      <c r="H174" s="22">
        <f>IF(B174&lt;='Informações do financiamento'!$C$6,E174-G174,"")</f>
        <v>11550</v>
      </c>
      <c r="I174" s="27"/>
      <c r="J174" s="27"/>
      <c r="K174" s="20">
        <f t="shared" si="0"/>
        <v>169</v>
      </c>
      <c r="L174" s="21">
        <f>IF(K174&lt;='Informações do financiamento'!$C$6,Q173,"")</f>
        <v>17733.942539640972</v>
      </c>
      <c r="M174" s="21">
        <f>IF(K174&lt;='Informações do financiamento'!$C$6,L174*($C$2),"")</f>
        <v>148.16985080334143</v>
      </c>
      <c r="N174" s="21">
        <f>IF(K174&lt;='Informações do financiamento'!$C$6,L174+M174,"")</f>
        <v>17882.112390444312</v>
      </c>
      <c r="O174" s="21">
        <f>IF(K174&lt;='Informações do financiamento'!$C$6,'Tabela SAC x Prime'!P174-'Tabela SAC x Prime'!M174,"")</f>
        <v>25.148167183646081</v>
      </c>
      <c r="P174" s="21">
        <f>IF(K174&lt;='Informações do financiamento'!$C$6,($L$6*$C$2)/(1-(1/(1+$C$2)^'Informações do financiamento'!$C$6)),"")</f>
        <v>173.31801798698751</v>
      </c>
      <c r="Q174" s="22">
        <f>IF(K174&lt;='Informações do financiamento'!$C$6,N174-P174,"")</f>
        <v>17708.794372457323</v>
      </c>
      <c r="R174" s="27"/>
    </row>
    <row r="175" spans="1:18" ht="20.25" customHeight="1">
      <c r="A175" s="27"/>
      <c r="B175" s="20">
        <f>IF(B174&lt;'Informações do financiamento'!$C$6,('Tabela SAC x Prime'!B174+1),"")</f>
        <v>170</v>
      </c>
      <c r="C175" s="21">
        <f>IF(B175&lt;='Informações do financiamento'!$C$6,'Tabela SAC x Prime'!H174,"")</f>
        <v>11550</v>
      </c>
      <c r="D175" s="21">
        <f>IF(B175&lt;='Informações do financiamento'!$C$6,C175*($C$2),"")</f>
        <v>96.502048145986635</v>
      </c>
      <c r="E175" s="21">
        <f>IF(B175&lt;='Informações do financiamento'!$C$6,C175+D175,"")</f>
        <v>11646.502048145987</v>
      </c>
      <c r="F175" s="21">
        <f>IF(B175&lt;='Informações do financiamento'!$C$6,'Informações do financiamento'!$C$4/'Informações do financiamento'!$C$6,"")</f>
        <v>50</v>
      </c>
      <c r="G175" s="21">
        <f>IF(B175&lt;='Informações do financiamento'!$C$6,F175+D175,"")</f>
        <v>146.50204814598663</v>
      </c>
      <c r="H175" s="22">
        <f>IF(B175&lt;='Informações do financiamento'!$C$6,E175-G175,"")</f>
        <v>11500</v>
      </c>
      <c r="I175" s="27"/>
      <c r="J175" s="27"/>
      <c r="K175" s="20">
        <f t="shared" si="0"/>
        <v>170</v>
      </c>
      <c r="L175" s="21">
        <f>IF(K175&lt;='Informações do financiamento'!$C$6,Q174,"")</f>
        <v>17708.794372457323</v>
      </c>
      <c r="M175" s="21">
        <f>IF(K175&lt;='Informações do financiamento'!$C$6,L175*($C$2),"")</f>
        <v>147.95973395136397</v>
      </c>
      <c r="N175" s="21">
        <f>IF(K175&lt;='Informações do financiamento'!$C$6,L175+M175,"")</f>
        <v>17856.754106408687</v>
      </c>
      <c r="O175" s="21">
        <f>IF(K175&lt;='Informações do financiamento'!$C$6,'Tabela SAC x Prime'!P175-'Tabela SAC x Prime'!M175,"")</f>
        <v>25.358284035623541</v>
      </c>
      <c r="P175" s="21">
        <f>IF(K175&lt;='Informações do financiamento'!$C$6,($L$6*$C$2)/(1-(1/(1+$C$2)^'Informações do financiamento'!$C$6)),"")</f>
        <v>173.31801798698751</v>
      </c>
      <c r="Q175" s="22">
        <f>IF(K175&lt;='Informações do financiamento'!$C$6,N175-P175,"")</f>
        <v>17683.436088421699</v>
      </c>
      <c r="R175" s="27"/>
    </row>
    <row r="176" spans="1:18" ht="20.25" customHeight="1">
      <c r="A176" s="27"/>
      <c r="B176" s="20">
        <f>IF(B175&lt;'Informações do financiamento'!$C$6,('Tabela SAC x Prime'!B175+1),"")</f>
        <v>171</v>
      </c>
      <c r="C176" s="21">
        <f>IF(B176&lt;='Informações do financiamento'!$C$6,'Tabela SAC x Prime'!H175,"")</f>
        <v>11500</v>
      </c>
      <c r="D176" s="21">
        <f>IF(B176&lt;='Informações do financiamento'!$C$6,C176*($C$2),"")</f>
        <v>96.084290361804875</v>
      </c>
      <c r="E176" s="21">
        <f>IF(B176&lt;='Informações do financiamento'!$C$6,C176+D176,"")</f>
        <v>11596.084290361805</v>
      </c>
      <c r="F176" s="21">
        <f>IF(B176&lt;='Informações do financiamento'!$C$6,'Informações do financiamento'!$C$4/'Informações do financiamento'!$C$6,"")</f>
        <v>50</v>
      </c>
      <c r="G176" s="21">
        <f>IF(B176&lt;='Informações do financiamento'!$C$6,F176+D176,"")</f>
        <v>146.08429036180488</v>
      </c>
      <c r="H176" s="22">
        <f>IF(B176&lt;='Informações do financiamento'!$C$6,E176-G176,"")</f>
        <v>11450</v>
      </c>
      <c r="I176" s="27"/>
      <c r="J176" s="27"/>
      <c r="K176" s="20">
        <f t="shared" si="0"/>
        <v>171</v>
      </c>
      <c r="L176" s="21">
        <f>IF(K176&lt;='Informações do financiamento'!$C$6,Q175,"")</f>
        <v>17683.436088421699</v>
      </c>
      <c r="M176" s="21">
        <f>IF(K176&lt;='Informações do financiamento'!$C$6,L176*($C$2),"")</f>
        <v>147.74786154037648</v>
      </c>
      <c r="N176" s="21">
        <f>IF(K176&lt;='Informações do financiamento'!$C$6,L176+M176,"")</f>
        <v>17831.183949962076</v>
      </c>
      <c r="O176" s="21">
        <f>IF(K176&lt;='Informações do financiamento'!$C$6,'Tabela SAC x Prime'!P176-'Tabela SAC x Prime'!M176,"")</f>
        <v>25.570156446611037</v>
      </c>
      <c r="P176" s="21">
        <f>IF(K176&lt;='Informações do financiamento'!$C$6,($L$6*$C$2)/(1-(1/(1+$C$2)^'Informações do financiamento'!$C$6)),"")</f>
        <v>173.31801798698751</v>
      </c>
      <c r="Q176" s="22">
        <f>IF(K176&lt;='Informações do financiamento'!$C$6,N176-P176,"")</f>
        <v>17657.865931975088</v>
      </c>
      <c r="R176" s="27"/>
    </row>
    <row r="177" spans="1:18" ht="20.25" customHeight="1">
      <c r="A177" s="27"/>
      <c r="B177" s="20">
        <f>IF(B176&lt;'Informações do financiamento'!$C$6,('Tabela SAC x Prime'!B176+1),"")</f>
        <v>172</v>
      </c>
      <c r="C177" s="21">
        <f>IF(B177&lt;='Informações do financiamento'!$C$6,'Tabela SAC x Prime'!H176,"")</f>
        <v>11450</v>
      </c>
      <c r="D177" s="21">
        <f>IF(B177&lt;='Informações do financiamento'!$C$6,C177*($C$2),"")</f>
        <v>95.666532577623116</v>
      </c>
      <c r="E177" s="21">
        <f>IF(B177&lt;='Informações do financiamento'!$C$6,C177+D177,"")</f>
        <v>11545.666532577623</v>
      </c>
      <c r="F177" s="21">
        <f>IF(B177&lt;='Informações do financiamento'!$C$6,'Informações do financiamento'!$C$4/'Informações do financiamento'!$C$6,"")</f>
        <v>50</v>
      </c>
      <c r="G177" s="21">
        <f>IF(B177&lt;='Informações do financiamento'!$C$6,F177+D177,"")</f>
        <v>145.66653257762312</v>
      </c>
      <c r="H177" s="22">
        <f>IF(B177&lt;='Informações do financiamento'!$C$6,E177-G177,"")</f>
        <v>11400</v>
      </c>
      <c r="I177" s="27"/>
      <c r="J177" s="27"/>
      <c r="K177" s="20">
        <f t="shared" si="0"/>
        <v>172</v>
      </c>
      <c r="L177" s="21">
        <f>IF(K177&lt;='Informações do financiamento'!$C$6,Q176,"")</f>
        <v>17657.865931975088</v>
      </c>
      <c r="M177" s="21">
        <f>IF(K177&lt;='Informações do financiamento'!$C$6,L177*($C$2),"")</f>
        <v>147.53421890241015</v>
      </c>
      <c r="N177" s="21">
        <f>IF(K177&lt;='Informações do financiamento'!$C$6,L177+M177,"")</f>
        <v>17805.400150877496</v>
      </c>
      <c r="O177" s="21">
        <f>IF(K177&lt;='Informações do financiamento'!$C$6,'Tabela SAC x Prime'!P177-'Tabela SAC x Prime'!M177,"")</f>
        <v>25.783799084577367</v>
      </c>
      <c r="P177" s="21">
        <f>IF(K177&lt;='Informações do financiamento'!$C$6,($L$6*$C$2)/(1-(1/(1+$C$2)^'Informações do financiamento'!$C$6)),"")</f>
        <v>173.31801798698751</v>
      </c>
      <c r="Q177" s="22">
        <f>IF(K177&lt;='Informações do financiamento'!$C$6,N177-P177,"")</f>
        <v>17632.082132890508</v>
      </c>
      <c r="R177" s="27"/>
    </row>
    <row r="178" spans="1:18" ht="20.25" customHeight="1">
      <c r="A178" s="27"/>
      <c r="B178" s="20">
        <f>IF(B177&lt;'Informações do financiamento'!$C$6,('Tabela SAC x Prime'!B177+1),"")</f>
        <v>173</v>
      </c>
      <c r="C178" s="21">
        <f>IF(B178&lt;='Informações do financiamento'!$C$6,'Tabela SAC x Prime'!H177,"")</f>
        <v>11400</v>
      </c>
      <c r="D178" s="21">
        <f>IF(B178&lt;='Informações do financiamento'!$C$6,C178*($C$2),"")</f>
        <v>95.248774793441356</v>
      </c>
      <c r="E178" s="21">
        <f>IF(B178&lt;='Informações do financiamento'!$C$6,C178+D178,"")</f>
        <v>11495.248774793441</v>
      </c>
      <c r="F178" s="21">
        <f>IF(B178&lt;='Informações do financiamento'!$C$6,'Informações do financiamento'!$C$4/'Informações do financiamento'!$C$6,"")</f>
        <v>50</v>
      </c>
      <c r="G178" s="21">
        <f>IF(B178&lt;='Informações do financiamento'!$C$6,F178+D178,"")</f>
        <v>145.24877479344136</v>
      </c>
      <c r="H178" s="22">
        <f>IF(B178&lt;='Informações do financiamento'!$C$6,E178-G178,"")</f>
        <v>11350</v>
      </c>
      <c r="I178" s="27"/>
      <c r="J178" s="27"/>
      <c r="K178" s="20">
        <f t="shared" si="0"/>
        <v>173</v>
      </c>
      <c r="L178" s="21">
        <f>IF(K178&lt;='Informações do financiamento'!$C$6,Q177,"")</f>
        <v>17632.082132890508</v>
      </c>
      <c r="M178" s="21">
        <f>IF(K178&lt;='Informações do financiamento'!$C$6,L178*($C$2),"")</f>
        <v>147.31879124694291</v>
      </c>
      <c r="N178" s="21">
        <f>IF(K178&lt;='Informações do financiamento'!$C$6,L178+M178,"")</f>
        <v>17779.400924137452</v>
      </c>
      <c r="O178" s="21">
        <f>IF(K178&lt;='Informações do financiamento'!$C$6,'Tabela SAC x Prime'!P178-'Tabela SAC x Prime'!M178,"")</f>
        <v>25.999226740044605</v>
      </c>
      <c r="P178" s="21">
        <f>IF(K178&lt;='Informações do financiamento'!$C$6,($L$6*$C$2)/(1-(1/(1+$C$2)^'Informações do financiamento'!$C$6)),"")</f>
        <v>173.31801798698751</v>
      </c>
      <c r="Q178" s="22">
        <f>IF(K178&lt;='Informações do financiamento'!$C$6,N178-P178,"")</f>
        <v>17606.082906150463</v>
      </c>
      <c r="R178" s="27"/>
    </row>
    <row r="179" spans="1:18" ht="20.25" customHeight="1">
      <c r="A179" s="27"/>
      <c r="B179" s="20">
        <f>IF(B178&lt;'Informações do financiamento'!$C$6,('Tabela SAC x Prime'!B178+1),"")</f>
        <v>174</v>
      </c>
      <c r="C179" s="21">
        <f>IF(B179&lt;='Informações do financiamento'!$C$6,'Tabela SAC x Prime'!H178,"")</f>
        <v>11350</v>
      </c>
      <c r="D179" s="21">
        <f>IF(B179&lt;='Informações do financiamento'!$C$6,C179*($C$2),"")</f>
        <v>94.831017009259597</v>
      </c>
      <c r="E179" s="21">
        <f>IF(B179&lt;='Informações do financiamento'!$C$6,C179+D179,"")</f>
        <v>11444.831017009259</v>
      </c>
      <c r="F179" s="21">
        <f>IF(B179&lt;='Informações do financiamento'!$C$6,'Informações do financiamento'!$C$4/'Informações do financiamento'!$C$6,"")</f>
        <v>50</v>
      </c>
      <c r="G179" s="21">
        <f>IF(B179&lt;='Informações do financiamento'!$C$6,F179+D179,"")</f>
        <v>144.8310170092596</v>
      </c>
      <c r="H179" s="22">
        <f>IF(B179&lt;='Informações do financiamento'!$C$6,E179-G179,"")</f>
        <v>11300</v>
      </c>
      <c r="I179" s="27"/>
      <c r="J179" s="27"/>
      <c r="K179" s="20">
        <f t="shared" si="0"/>
        <v>174</v>
      </c>
      <c r="L179" s="21">
        <f>IF(K179&lt;='Informações do financiamento'!$C$6,Q178,"")</f>
        <v>17606.082906150463</v>
      </c>
      <c r="M179" s="21">
        <f>IF(K179&lt;='Informações do financiamento'!$C$6,L179*($C$2),"")</f>
        <v>147.10156365987569</v>
      </c>
      <c r="N179" s="21">
        <f>IF(K179&lt;='Informações do financiamento'!$C$6,L179+M179,"")</f>
        <v>17753.184469810338</v>
      </c>
      <c r="O179" s="21">
        <f>IF(K179&lt;='Informações do financiamento'!$C$6,'Tabela SAC x Prime'!P179-'Tabela SAC x Prime'!M179,"")</f>
        <v>26.216454327111819</v>
      </c>
      <c r="P179" s="21">
        <f>IF(K179&lt;='Informações do financiamento'!$C$6,($L$6*$C$2)/(1-(1/(1+$C$2)^'Informações do financiamento'!$C$6)),"")</f>
        <v>173.31801798698751</v>
      </c>
      <c r="Q179" s="22">
        <f>IF(K179&lt;='Informações do financiamento'!$C$6,N179-P179,"")</f>
        <v>17579.866451823349</v>
      </c>
      <c r="R179" s="27"/>
    </row>
    <row r="180" spans="1:18" ht="20.25" customHeight="1">
      <c r="A180" s="27"/>
      <c r="B180" s="20">
        <f>IF(B179&lt;'Informações do financiamento'!$C$6,('Tabela SAC x Prime'!B179+1),"")</f>
        <v>175</v>
      </c>
      <c r="C180" s="21">
        <f>IF(B180&lt;='Informações do financiamento'!$C$6,'Tabela SAC x Prime'!H179,"")</f>
        <v>11300</v>
      </c>
      <c r="D180" s="21">
        <f>IF(B180&lt;='Informações do financiamento'!$C$6,C180*($C$2),"")</f>
        <v>94.413259225077837</v>
      </c>
      <c r="E180" s="21">
        <f>IF(B180&lt;='Informações do financiamento'!$C$6,C180+D180,"")</f>
        <v>11394.413259225077</v>
      </c>
      <c r="F180" s="21">
        <f>IF(B180&lt;='Informações do financiamento'!$C$6,'Informações do financiamento'!$C$4/'Informações do financiamento'!$C$6,"")</f>
        <v>50</v>
      </c>
      <c r="G180" s="21">
        <f>IF(B180&lt;='Informações do financiamento'!$C$6,F180+D180,"")</f>
        <v>144.41325922507784</v>
      </c>
      <c r="H180" s="22">
        <f>IF(B180&lt;='Informações do financiamento'!$C$6,E180-G180,"")</f>
        <v>11250</v>
      </c>
      <c r="I180" s="27"/>
      <c r="J180" s="27"/>
      <c r="K180" s="20">
        <f t="shared" si="0"/>
        <v>175</v>
      </c>
      <c r="L180" s="21">
        <f>IF(K180&lt;='Informações do financiamento'!$C$6,Q179,"")</f>
        <v>17579.866451823349</v>
      </c>
      <c r="M180" s="21">
        <f>IF(K180&lt;='Informações do financiamento'!$C$6,L180*($C$2),"")</f>
        <v>146.88252110249977</v>
      </c>
      <c r="N180" s="21">
        <f>IF(K180&lt;='Informações do financiamento'!$C$6,L180+M180,"")</f>
        <v>17726.748972925849</v>
      </c>
      <c r="O180" s="21">
        <f>IF(K180&lt;='Informações do financiamento'!$C$6,'Tabela SAC x Prime'!P180-'Tabela SAC x Prime'!M180,"")</f>
        <v>26.435496884487748</v>
      </c>
      <c r="P180" s="21">
        <f>IF(K180&lt;='Informações do financiamento'!$C$6,($L$6*$C$2)/(1-(1/(1+$C$2)^'Informações do financiamento'!$C$6)),"")</f>
        <v>173.31801798698751</v>
      </c>
      <c r="Q180" s="22">
        <f>IF(K180&lt;='Informações do financiamento'!$C$6,N180-P180,"")</f>
        <v>17553.43095493886</v>
      </c>
      <c r="R180" s="27"/>
    </row>
    <row r="181" spans="1:18" ht="20.25" customHeight="1">
      <c r="A181" s="27"/>
      <c r="B181" s="20">
        <f>IF(B180&lt;'Informações do financiamento'!$C$6,('Tabela SAC x Prime'!B180+1),"")</f>
        <v>176</v>
      </c>
      <c r="C181" s="21">
        <f>IF(B181&lt;='Informações do financiamento'!$C$6,'Tabela SAC x Prime'!H180,"")</f>
        <v>11250</v>
      </c>
      <c r="D181" s="21">
        <f>IF(B181&lt;='Informações do financiamento'!$C$6,C181*($C$2),"")</f>
        <v>93.995501440896078</v>
      </c>
      <c r="E181" s="21">
        <f>IF(B181&lt;='Informações do financiamento'!$C$6,C181+D181,"")</f>
        <v>11343.995501440895</v>
      </c>
      <c r="F181" s="21">
        <f>IF(B181&lt;='Informações do financiamento'!$C$6,'Informações do financiamento'!$C$4/'Informações do financiamento'!$C$6,"")</f>
        <v>50</v>
      </c>
      <c r="G181" s="21">
        <f>IF(B181&lt;='Informações do financiamento'!$C$6,F181+D181,"")</f>
        <v>143.99550144089608</v>
      </c>
      <c r="H181" s="22">
        <f>IF(B181&lt;='Informações do financiamento'!$C$6,E181-G181,"")</f>
        <v>11200</v>
      </c>
      <c r="I181" s="27"/>
      <c r="J181" s="27"/>
      <c r="K181" s="20">
        <f t="shared" si="0"/>
        <v>176</v>
      </c>
      <c r="L181" s="21">
        <f>IF(K181&lt;='Informações do financiamento'!$C$6,Q180,"")</f>
        <v>17553.43095493886</v>
      </c>
      <c r="M181" s="21">
        <f>IF(K181&lt;='Informações do financiamento'!$C$6,L181*($C$2),"")</f>
        <v>146.6616484104556</v>
      </c>
      <c r="N181" s="21">
        <f>IF(K181&lt;='Informações do financiamento'!$C$6,L181+M181,"")</f>
        <v>17700.092603349316</v>
      </c>
      <c r="O181" s="21">
        <f>IF(K181&lt;='Informações do financiamento'!$C$6,'Tabela SAC x Prime'!P181-'Tabela SAC x Prime'!M181,"")</f>
        <v>26.656369576531915</v>
      </c>
      <c r="P181" s="21">
        <f>IF(K181&lt;='Informações do financiamento'!$C$6,($L$6*$C$2)/(1-(1/(1+$C$2)^'Informações do financiamento'!$C$6)),"")</f>
        <v>173.31801798698751</v>
      </c>
      <c r="Q181" s="22">
        <f>IF(K181&lt;='Informações do financiamento'!$C$6,N181-P181,"")</f>
        <v>17526.774585362327</v>
      </c>
      <c r="R181" s="27"/>
    </row>
    <row r="182" spans="1:18" ht="20.25" customHeight="1">
      <c r="A182" s="27"/>
      <c r="B182" s="20">
        <f>IF(B181&lt;'Informações do financiamento'!$C$6,('Tabela SAC x Prime'!B181+1),"")</f>
        <v>177</v>
      </c>
      <c r="C182" s="21">
        <f>IF(B182&lt;='Informações do financiamento'!$C$6,'Tabela SAC x Prime'!H181,"")</f>
        <v>11200</v>
      </c>
      <c r="D182" s="21">
        <f>IF(B182&lt;='Informações do financiamento'!$C$6,C182*($C$2),"")</f>
        <v>93.577743656714318</v>
      </c>
      <c r="E182" s="21">
        <f>IF(B182&lt;='Informações do financiamento'!$C$6,C182+D182,"")</f>
        <v>11293.577743656715</v>
      </c>
      <c r="F182" s="21">
        <f>IF(B182&lt;='Informações do financiamento'!$C$6,'Informações do financiamento'!$C$4/'Informações do financiamento'!$C$6,"")</f>
        <v>50</v>
      </c>
      <c r="G182" s="21">
        <f>IF(B182&lt;='Informações do financiamento'!$C$6,F182+D182,"")</f>
        <v>143.57774365671432</v>
      </c>
      <c r="H182" s="22">
        <f>IF(B182&lt;='Informações do financiamento'!$C$6,E182-G182,"")</f>
        <v>11150</v>
      </c>
      <c r="I182" s="27"/>
      <c r="J182" s="27"/>
      <c r="K182" s="20">
        <f t="shared" si="0"/>
        <v>177</v>
      </c>
      <c r="L182" s="21">
        <f>IF(K182&lt;='Informações do financiamento'!$C$6,Q181,"")</f>
        <v>17526.774585362327</v>
      </c>
      <c r="M182" s="21">
        <f>IF(K182&lt;='Informações do financiamento'!$C$6,L182*($C$2),"")</f>
        <v>146.43893029268315</v>
      </c>
      <c r="N182" s="21">
        <f>IF(K182&lt;='Informações do financiamento'!$C$6,L182+M182,"")</f>
        <v>17673.21351565501</v>
      </c>
      <c r="O182" s="21">
        <f>IF(K182&lt;='Informações do financiamento'!$C$6,'Tabela SAC x Prime'!P182-'Tabela SAC x Prime'!M182,"")</f>
        <v>26.87908769430436</v>
      </c>
      <c r="P182" s="21">
        <f>IF(K182&lt;='Informações do financiamento'!$C$6,($L$6*$C$2)/(1-(1/(1+$C$2)^'Informações do financiamento'!$C$6)),"")</f>
        <v>173.31801798698751</v>
      </c>
      <c r="Q182" s="22">
        <f>IF(K182&lt;='Informações do financiamento'!$C$6,N182-P182,"")</f>
        <v>17499.895497668022</v>
      </c>
      <c r="R182" s="27"/>
    </row>
    <row r="183" spans="1:18" ht="20.25" customHeight="1">
      <c r="A183" s="27"/>
      <c r="B183" s="20">
        <f>IF(B182&lt;'Informações do financiamento'!$C$6,('Tabela SAC x Prime'!B182+1),"")</f>
        <v>178</v>
      </c>
      <c r="C183" s="21">
        <f>IF(B183&lt;='Informações do financiamento'!$C$6,'Tabela SAC x Prime'!H182,"")</f>
        <v>11150</v>
      </c>
      <c r="D183" s="21">
        <f>IF(B183&lt;='Informações do financiamento'!$C$6,C183*($C$2),"")</f>
        <v>93.159985872532559</v>
      </c>
      <c r="E183" s="21">
        <f>IF(B183&lt;='Informações do financiamento'!$C$6,C183+D183,"")</f>
        <v>11243.159985872533</v>
      </c>
      <c r="F183" s="21">
        <f>IF(B183&lt;='Informações do financiamento'!$C$6,'Informações do financiamento'!$C$4/'Informações do financiamento'!$C$6,"")</f>
        <v>50</v>
      </c>
      <c r="G183" s="21">
        <f>IF(B183&lt;='Informações do financiamento'!$C$6,F183+D183,"")</f>
        <v>143.15998587253256</v>
      </c>
      <c r="H183" s="22">
        <f>IF(B183&lt;='Informações do financiamento'!$C$6,E183-G183,"")</f>
        <v>11100</v>
      </c>
      <c r="I183" s="27"/>
      <c r="J183" s="27"/>
      <c r="K183" s="20">
        <f t="shared" si="0"/>
        <v>178</v>
      </c>
      <c r="L183" s="21">
        <f>IF(K183&lt;='Informações do financiamento'!$C$6,Q182,"")</f>
        <v>17499.895497668022</v>
      </c>
      <c r="M183" s="21">
        <f>IF(K183&lt;='Informações do financiamento'!$C$6,L183*($C$2),"")</f>
        <v>146.21435133036314</v>
      </c>
      <c r="N183" s="21">
        <f>IF(K183&lt;='Informações do financiamento'!$C$6,L183+M183,"")</f>
        <v>17646.109848998385</v>
      </c>
      <c r="O183" s="21">
        <f>IF(K183&lt;='Informações do financiamento'!$C$6,'Tabela SAC x Prime'!P183-'Tabela SAC x Prime'!M183,"")</f>
        <v>27.10366665662437</v>
      </c>
      <c r="P183" s="21">
        <f>IF(K183&lt;='Informações do financiamento'!$C$6,($L$6*$C$2)/(1-(1/(1+$C$2)^'Informações do financiamento'!$C$6)),"")</f>
        <v>173.31801798698751</v>
      </c>
      <c r="Q183" s="22">
        <f>IF(K183&lt;='Informações do financiamento'!$C$6,N183-P183,"")</f>
        <v>17472.791831011396</v>
      </c>
      <c r="R183" s="27"/>
    </row>
    <row r="184" spans="1:18" ht="20.25" customHeight="1">
      <c r="A184" s="27"/>
      <c r="B184" s="20">
        <f>IF(B183&lt;'Informações do financiamento'!$C$6,('Tabela SAC x Prime'!B183+1),"")</f>
        <v>179</v>
      </c>
      <c r="C184" s="21">
        <f>IF(B184&lt;='Informações do financiamento'!$C$6,'Tabela SAC x Prime'!H183,"")</f>
        <v>11100</v>
      </c>
      <c r="D184" s="21">
        <f>IF(B184&lt;='Informações do financiamento'!$C$6,C184*($C$2),"")</f>
        <v>92.742228088350799</v>
      </c>
      <c r="E184" s="21">
        <f>IF(B184&lt;='Informações do financiamento'!$C$6,C184+D184,"")</f>
        <v>11192.742228088351</v>
      </c>
      <c r="F184" s="21">
        <f>IF(B184&lt;='Informações do financiamento'!$C$6,'Informações do financiamento'!$C$4/'Informações do financiamento'!$C$6,"")</f>
        <v>50</v>
      </c>
      <c r="G184" s="21">
        <f>IF(B184&lt;='Informações do financiamento'!$C$6,F184+D184,"")</f>
        <v>142.7422280883508</v>
      </c>
      <c r="H184" s="22">
        <f>IF(B184&lt;='Informações do financiamento'!$C$6,E184-G184,"")</f>
        <v>11050</v>
      </c>
      <c r="I184" s="27"/>
      <c r="J184" s="27"/>
      <c r="K184" s="20">
        <f t="shared" si="0"/>
        <v>179</v>
      </c>
      <c r="L184" s="21">
        <f>IF(K184&lt;='Informações do financiamento'!$C$6,Q183,"")</f>
        <v>17472.791831011396</v>
      </c>
      <c r="M184" s="21">
        <f>IF(K184&lt;='Informações do financiamento'!$C$6,L184*($C$2),"")</f>
        <v>145.98789597584968</v>
      </c>
      <c r="N184" s="21">
        <f>IF(K184&lt;='Informações do financiamento'!$C$6,L184+M184,"")</f>
        <v>17618.779726987246</v>
      </c>
      <c r="O184" s="21">
        <f>IF(K184&lt;='Informações do financiamento'!$C$6,'Tabela SAC x Prime'!P184-'Tabela SAC x Prime'!M184,"")</f>
        <v>27.330122011137831</v>
      </c>
      <c r="P184" s="21">
        <f>IF(K184&lt;='Informações do financiamento'!$C$6,($L$6*$C$2)/(1-(1/(1+$C$2)^'Informações do financiamento'!$C$6)),"")</f>
        <v>173.31801798698751</v>
      </c>
      <c r="Q184" s="22">
        <f>IF(K184&lt;='Informações do financiamento'!$C$6,N184-P184,"")</f>
        <v>17445.461709000258</v>
      </c>
      <c r="R184" s="27"/>
    </row>
    <row r="185" spans="1:18" ht="20.25" customHeight="1">
      <c r="A185" s="27"/>
      <c r="B185" s="20">
        <f>IF(B184&lt;'Informações do financiamento'!$C$6,('Tabela SAC x Prime'!B184+1),"")</f>
        <v>180</v>
      </c>
      <c r="C185" s="21">
        <f>IF(B185&lt;='Informações do financiamento'!$C$6,'Tabela SAC x Prime'!H184,"")</f>
        <v>11050</v>
      </c>
      <c r="D185" s="21">
        <f>IF(B185&lt;='Informações do financiamento'!$C$6,C185*($C$2),"")</f>
        <v>92.32447030416904</v>
      </c>
      <c r="E185" s="21">
        <f>IF(B185&lt;='Informações do financiamento'!$C$6,C185+D185,"")</f>
        <v>11142.324470304169</v>
      </c>
      <c r="F185" s="21">
        <f>IF(B185&lt;='Informações do financiamento'!$C$6,'Informações do financiamento'!$C$4/'Informações do financiamento'!$C$6,"")</f>
        <v>50</v>
      </c>
      <c r="G185" s="21">
        <f>IF(B185&lt;='Informações do financiamento'!$C$6,F185+D185,"")</f>
        <v>142.32447030416904</v>
      </c>
      <c r="H185" s="22">
        <f>IF(B185&lt;='Informações do financiamento'!$C$6,E185-G185,"")</f>
        <v>11000</v>
      </c>
      <c r="I185" s="27"/>
      <c r="J185" s="27"/>
      <c r="K185" s="20">
        <f t="shared" si="0"/>
        <v>180</v>
      </c>
      <c r="L185" s="21">
        <f>IF(K185&lt;='Informações do financiamento'!$C$6,Q184,"")</f>
        <v>17445.461709000258</v>
      </c>
      <c r="M185" s="21">
        <f>IF(K185&lt;='Informações do financiamento'!$C$6,L185*($C$2),"")</f>
        <v>145.75954855159387</v>
      </c>
      <c r="N185" s="21">
        <f>IF(K185&lt;='Informações do financiamento'!$C$6,L185+M185,"")</f>
        <v>17591.22125755185</v>
      </c>
      <c r="O185" s="21">
        <f>IF(K185&lt;='Informações do financiamento'!$C$6,'Tabela SAC x Prime'!P185-'Tabela SAC x Prime'!M185,"")</f>
        <v>27.558469435393647</v>
      </c>
      <c r="P185" s="21">
        <f>IF(K185&lt;='Informações do financiamento'!$C$6,($L$6*$C$2)/(1-(1/(1+$C$2)^'Informações do financiamento'!$C$6)),"")</f>
        <v>173.31801798698751</v>
      </c>
      <c r="Q185" s="22">
        <f>IF(K185&lt;='Informações do financiamento'!$C$6,N185-P185,"")</f>
        <v>17417.903239564861</v>
      </c>
      <c r="R185" s="27"/>
    </row>
    <row r="186" spans="1:18" ht="20.25" customHeight="1">
      <c r="A186" s="27"/>
      <c r="B186" s="20">
        <f>IF(B185&lt;'Informações do financiamento'!$C$6,('Tabela SAC x Prime'!B185+1),"")</f>
        <v>181</v>
      </c>
      <c r="C186" s="21">
        <f>IF(B186&lt;='Informações do financiamento'!$C$6,'Tabela SAC x Prime'!H185,"")</f>
        <v>11000</v>
      </c>
      <c r="D186" s="21">
        <f>IF(B186&lt;='Informações do financiamento'!$C$6,C186*($C$2),"")</f>
        <v>91.906712519987281</v>
      </c>
      <c r="E186" s="21">
        <f>IF(B186&lt;='Informações do financiamento'!$C$6,C186+D186,"")</f>
        <v>11091.906712519987</v>
      </c>
      <c r="F186" s="21">
        <f>IF(B186&lt;='Informações do financiamento'!$C$6,'Informações do financiamento'!$C$4/'Informações do financiamento'!$C$6,"")</f>
        <v>50</v>
      </c>
      <c r="G186" s="21">
        <f>IF(B186&lt;='Informações do financiamento'!$C$6,F186+D186,"")</f>
        <v>141.90671251998728</v>
      </c>
      <c r="H186" s="22">
        <f>IF(B186&lt;='Informações do financiamento'!$C$6,E186-G186,"")</f>
        <v>10950</v>
      </c>
      <c r="I186" s="27"/>
      <c r="J186" s="27"/>
      <c r="K186" s="20">
        <f t="shared" si="0"/>
        <v>181</v>
      </c>
      <c r="L186" s="21">
        <f>IF(K186&lt;='Informações do financiamento'!$C$6,Q185,"")</f>
        <v>17417.903239564861</v>
      </c>
      <c r="M186" s="21">
        <f>IF(K186&lt;='Informações do financiamento'!$C$6,L186*($C$2),"")</f>
        <v>145.52929324905844</v>
      </c>
      <c r="N186" s="21">
        <f>IF(K186&lt;='Informações do financiamento'!$C$6,L186+M186,"")</f>
        <v>17563.43253281392</v>
      </c>
      <c r="O186" s="21">
        <f>IF(K186&lt;='Informações do financiamento'!$C$6,'Tabela SAC x Prime'!P186-'Tabela SAC x Prime'!M186,"")</f>
        <v>27.788724737929073</v>
      </c>
      <c r="P186" s="21">
        <f>IF(K186&lt;='Informações do financiamento'!$C$6,($L$6*$C$2)/(1-(1/(1+$C$2)^'Informações do financiamento'!$C$6)),"")</f>
        <v>173.31801798698751</v>
      </c>
      <c r="Q186" s="22">
        <f>IF(K186&lt;='Informações do financiamento'!$C$6,N186-P186,"")</f>
        <v>17390.114514826932</v>
      </c>
      <c r="R186" s="27"/>
    </row>
    <row r="187" spans="1:18" ht="20.25" customHeight="1">
      <c r="A187" s="27"/>
      <c r="B187" s="20">
        <f>IF(B186&lt;'Informações do financiamento'!$C$6,('Tabela SAC x Prime'!B186+1),"")</f>
        <v>182</v>
      </c>
      <c r="C187" s="21">
        <f>IF(B187&lt;='Informações do financiamento'!$C$6,'Tabela SAC x Prime'!H186,"")</f>
        <v>10950</v>
      </c>
      <c r="D187" s="21">
        <f>IF(B187&lt;='Informações do financiamento'!$C$6,C187*($C$2),"")</f>
        <v>91.488954735805521</v>
      </c>
      <c r="E187" s="21">
        <f>IF(B187&lt;='Informações do financiamento'!$C$6,C187+D187,"")</f>
        <v>11041.488954735805</v>
      </c>
      <c r="F187" s="21">
        <f>IF(B187&lt;='Informações do financiamento'!$C$6,'Informações do financiamento'!$C$4/'Informações do financiamento'!$C$6,"")</f>
        <v>50</v>
      </c>
      <c r="G187" s="21">
        <f>IF(B187&lt;='Informações do financiamento'!$C$6,F187+D187,"")</f>
        <v>141.48895473580552</v>
      </c>
      <c r="H187" s="22">
        <f>IF(B187&lt;='Informações do financiamento'!$C$6,E187-G187,"")</f>
        <v>10900</v>
      </c>
      <c r="I187" s="27"/>
      <c r="J187" s="27"/>
      <c r="K187" s="20">
        <f t="shared" si="0"/>
        <v>182</v>
      </c>
      <c r="L187" s="21">
        <f>IF(K187&lt;='Informações do financiamento'!$C$6,Q186,"")</f>
        <v>17390.114514826932</v>
      </c>
      <c r="M187" s="21">
        <f>IF(K187&lt;='Informações do financiamento'!$C$6,L187*($C$2),"")</f>
        <v>145.29711412762336</v>
      </c>
      <c r="N187" s="21">
        <f>IF(K187&lt;='Informações do financiamento'!$C$6,L187+M187,"")</f>
        <v>17535.411628954556</v>
      </c>
      <c r="O187" s="21">
        <f>IF(K187&lt;='Informações do financiamento'!$C$6,'Tabela SAC x Prime'!P187-'Tabela SAC x Prime'!M187,"")</f>
        <v>28.020903859364154</v>
      </c>
      <c r="P187" s="21">
        <f>IF(K187&lt;='Informações do financiamento'!$C$6,($L$6*$C$2)/(1-(1/(1+$C$2)^'Informações do financiamento'!$C$6)),"")</f>
        <v>173.31801798698751</v>
      </c>
      <c r="Q187" s="22">
        <f>IF(K187&lt;='Informações do financiamento'!$C$6,N187-P187,"")</f>
        <v>17362.093610967568</v>
      </c>
      <c r="R187" s="27"/>
    </row>
    <row r="188" spans="1:18" ht="20.25" customHeight="1">
      <c r="A188" s="27"/>
      <c r="B188" s="20">
        <f>IF(B187&lt;'Informações do financiamento'!$C$6,('Tabela SAC x Prime'!B187+1),"")</f>
        <v>183</v>
      </c>
      <c r="C188" s="21">
        <f>IF(B188&lt;='Informações do financiamento'!$C$6,'Tabela SAC x Prime'!H187,"")</f>
        <v>10900</v>
      </c>
      <c r="D188" s="21">
        <f>IF(B188&lt;='Informações do financiamento'!$C$6,C188*($C$2),"")</f>
        <v>91.071196951623762</v>
      </c>
      <c r="E188" s="21">
        <f>IF(B188&lt;='Informações do financiamento'!$C$6,C188+D188,"")</f>
        <v>10991.071196951623</v>
      </c>
      <c r="F188" s="21">
        <f>IF(B188&lt;='Informações do financiamento'!$C$6,'Informações do financiamento'!$C$4/'Informações do financiamento'!$C$6,"")</f>
        <v>50</v>
      </c>
      <c r="G188" s="21">
        <f>IF(B188&lt;='Informações do financiamento'!$C$6,F188+D188,"")</f>
        <v>141.07119695162376</v>
      </c>
      <c r="H188" s="22">
        <f>IF(B188&lt;='Informações do financiamento'!$C$6,E188-G188,"")</f>
        <v>10850</v>
      </c>
      <c r="I188" s="27"/>
      <c r="J188" s="27"/>
      <c r="K188" s="20">
        <f t="shared" si="0"/>
        <v>183</v>
      </c>
      <c r="L188" s="21">
        <f>IF(K188&lt;='Informações do financiamento'!$C$6,Q187,"")</f>
        <v>17362.093610967568</v>
      </c>
      <c r="M188" s="21">
        <f>IF(K188&lt;='Informações do financiamento'!$C$6,L188*($C$2),"")</f>
        <v>145.06299511348217</v>
      </c>
      <c r="N188" s="21">
        <f>IF(K188&lt;='Informações do financiamento'!$C$6,L188+M188,"")</f>
        <v>17507.156606081051</v>
      </c>
      <c r="O188" s="21">
        <f>IF(K188&lt;='Informações do financiamento'!$C$6,'Tabela SAC x Prime'!P188-'Tabela SAC x Prime'!M188,"")</f>
        <v>28.255022873505339</v>
      </c>
      <c r="P188" s="21">
        <f>IF(K188&lt;='Informações do financiamento'!$C$6,($L$6*$C$2)/(1-(1/(1+$C$2)^'Informações do financiamento'!$C$6)),"")</f>
        <v>173.31801798698751</v>
      </c>
      <c r="Q188" s="22">
        <f>IF(K188&lt;='Informações do financiamento'!$C$6,N188-P188,"")</f>
        <v>17333.838588094062</v>
      </c>
      <c r="R188" s="27"/>
    </row>
    <row r="189" spans="1:18" ht="20.25" customHeight="1">
      <c r="A189" s="27"/>
      <c r="B189" s="20">
        <f>IF(B188&lt;'Informações do financiamento'!$C$6,('Tabela SAC x Prime'!B188+1),"")</f>
        <v>184</v>
      </c>
      <c r="C189" s="21">
        <f>IF(B189&lt;='Informações do financiamento'!$C$6,'Tabela SAC x Prime'!H188,"")</f>
        <v>10850</v>
      </c>
      <c r="D189" s="21">
        <f>IF(B189&lt;='Informações do financiamento'!$C$6,C189*($C$2),"")</f>
        <v>90.653439167442002</v>
      </c>
      <c r="E189" s="21">
        <f>IF(B189&lt;='Informações do financiamento'!$C$6,C189+D189,"")</f>
        <v>10940.653439167441</v>
      </c>
      <c r="F189" s="21">
        <f>IF(B189&lt;='Informações do financiamento'!$C$6,'Informações do financiamento'!$C$4/'Informações do financiamento'!$C$6,"")</f>
        <v>50</v>
      </c>
      <c r="G189" s="21">
        <f>IF(B189&lt;='Informações do financiamento'!$C$6,F189+D189,"")</f>
        <v>140.653439167442</v>
      </c>
      <c r="H189" s="22">
        <f>IF(B189&lt;='Informações do financiamento'!$C$6,E189-G189,"")</f>
        <v>10800</v>
      </c>
      <c r="I189" s="27"/>
      <c r="J189" s="27"/>
      <c r="K189" s="20">
        <f t="shared" si="0"/>
        <v>184</v>
      </c>
      <c r="L189" s="21">
        <f>IF(K189&lt;='Informações do financiamento'!$C$6,Q188,"")</f>
        <v>17333.838588094062</v>
      </c>
      <c r="M189" s="21">
        <f>IF(K189&lt;='Informações do financiamento'!$C$6,L189*($C$2),"")</f>
        <v>144.82691999852938</v>
      </c>
      <c r="N189" s="21">
        <f>IF(K189&lt;='Informações do financiamento'!$C$6,L189+M189,"")</f>
        <v>17478.665508092592</v>
      </c>
      <c r="O189" s="21">
        <f>IF(K189&lt;='Informações do financiamento'!$C$6,'Tabela SAC x Prime'!P189-'Tabela SAC x Prime'!M189,"")</f>
        <v>28.491097988458137</v>
      </c>
      <c r="P189" s="21">
        <f>IF(K189&lt;='Informações do financiamento'!$C$6,($L$6*$C$2)/(1-(1/(1+$C$2)^'Informações do financiamento'!$C$6)),"")</f>
        <v>173.31801798698751</v>
      </c>
      <c r="Q189" s="22">
        <f>IF(K189&lt;='Informações do financiamento'!$C$6,N189-P189,"")</f>
        <v>17305.347490105603</v>
      </c>
      <c r="R189" s="27"/>
    </row>
    <row r="190" spans="1:18" ht="20.25" customHeight="1">
      <c r="A190" s="27"/>
      <c r="B190" s="20">
        <f>IF(B189&lt;'Informações do financiamento'!$C$6,('Tabela SAC x Prime'!B189+1),"")</f>
        <v>185</v>
      </c>
      <c r="C190" s="21">
        <f>IF(B190&lt;='Informações do financiamento'!$C$6,'Tabela SAC x Prime'!H189,"")</f>
        <v>10800</v>
      </c>
      <c r="D190" s="21">
        <f>IF(B190&lt;='Informações do financiamento'!$C$6,C190*($C$2),"")</f>
        <v>90.235681383260243</v>
      </c>
      <c r="E190" s="21">
        <f>IF(B190&lt;='Informações do financiamento'!$C$6,C190+D190,"")</f>
        <v>10890.235681383259</v>
      </c>
      <c r="F190" s="21">
        <f>IF(B190&lt;='Informações do financiamento'!$C$6,'Informações do financiamento'!$C$4/'Informações do financiamento'!$C$6,"")</f>
        <v>50</v>
      </c>
      <c r="G190" s="21">
        <f>IF(B190&lt;='Informações do financiamento'!$C$6,F190+D190,"")</f>
        <v>140.23568138326024</v>
      </c>
      <c r="H190" s="22">
        <f>IF(B190&lt;='Informações do financiamento'!$C$6,E190-G190,"")</f>
        <v>10750</v>
      </c>
      <c r="I190" s="27"/>
      <c r="J190" s="27"/>
      <c r="K190" s="20">
        <f t="shared" si="0"/>
        <v>185</v>
      </c>
      <c r="L190" s="21">
        <f>IF(K190&lt;='Informações do financiamento'!$C$6,Q189,"")</f>
        <v>17305.347490105603</v>
      </c>
      <c r="M190" s="21">
        <f>IF(K190&lt;='Informações do financiamento'!$C$6,L190*($C$2),"")</f>
        <v>144.58887243923809</v>
      </c>
      <c r="N190" s="21">
        <f>IF(K190&lt;='Informações do financiamento'!$C$6,L190+M190,"")</f>
        <v>17449.936362544842</v>
      </c>
      <c r="O190" s="21">
        <f>IF(K190&lt;='Informações do financiamento'!$C$6,'Tabela SAC x Prime'!P190-'Tabela SAC x Prime'!M190,"")</f>
        <v>28.729145547749425</v>
      </c>
      <c r="P190" s="21">
        <f>IF(K190&lt;='Informações do financiamento'!$C$6,($L$6*$C$2)/(1-(1/(1+$C$2)^'Informações do financiamento'!$C$6)),"")</f>
        <v>173.31801798698751</v>
      </c>
      <c r="Q190" s="22">
        <f>IF(K190&lt;='Informações do financiamento'!$C$6,N190-P190,"")</f>
        <v>17276.618344557854</v>
      </c>
      <c r="R190" s="27"/>
    </row>
    <row r="191" spans="1:18" ht="20.25" customHeight="1">
      <c r="A191" s="27"/>
      <c r="B191" s="20">
        <f>IF(B190&lt;'Informações do financiamento'!$C$6,('Tabela SAC x Prime'!B190+1),"")</f>
        <v>186</v>
      </c>
      <c r="C191" s="21">
        <f>IF(B191&lt;='Informações do financiamento'!$C$6,'Tabela SAC x Prime'!H190,"")</f>
        <v>10750</v>
      </c>
      <c r="D191" s="21">
        <f>IF(B191&lt;='Informações do financiamento'!$C$6,C191*($C$2),"")</f>
        <v>89.817923599078469</v>
      </c>
      <c r="E191" s="21">
        <f>IF(B191&lt;='Informações do financiamento'!$C$6,C191+D191,"")</f>
        <v>10839.817923599079</v>
      </c>
      <c r="F191" s="21">
        <f>IF(B191&lt;='Informações do financiamento'!$C$6,'Informações do financiamento'!$C$4/'Informações do financiamento'!$C$6,"")</f>
        <v>50</v>
      </c>
      <c r="G191" s="21">
        <f>IF(B191&lt;='Informações do financiamento'!$C$6,F191+D191,"")</f>
        <v>139.81792359907848</v>
      </c>
      <c r="H191" s="22">
        <f>IF(B191&lt;='Informações do financiamento'!$C$6,E191-G191,"")</f>
        <v>10700</v>
      </c>
      <c r="I191" s="27"/>
      <c r="J191" s="27"/>
      <c r="K191" s="20">
        <f t="shared" si="0"/>
        <v>186</v>
      </c>
      <c r="L191" s="21">
        <f>IF(K191&lt;='Informações do financiamento'!$C$6,Q190,"")</f>
        <v>17276.618344557854</v>
      </c>
      <c r="M191" s="21">
        <f>IF(K191&lt;='Informações do financiamento'!$C$6,L191*($C$2),"")</f>
        <v>144.34883595552884</v>
      </c>
      <c r="N191" s="21">
        <f>IF(K191&lt;='Informações do financiamento'!$C$6,L191+M191,"")</f>
        <v>17420.967180513384</v>
      </c>
      <c r="O191" s="21">
        <f>IF(K191&lt;='Informações do financiamento'!$C$6,'Tabela SAC x Prime'!P191-'Tabela SAC x Prime'!M191,"")</f>
        <v>28.969182031458672</v>
      </c>
      <c r="P191" s="21">
        <f>IF(K191&lt;='Informações do financiamento'!$C$6,($L$6*$C$2)/(1-(1/(1+$C$2)^'Informações do financiamento'!$C$6)),"")</f>
        <v>173.31801798698751</v>
      </c>
      <c r="Q191" s="22">
        <f>IF(K191&lt;='Informações do financiamento'!$C$6,N191-P191,"")</f>
        <v>17247.649162526395</v>
      </c>
      <c r="R191" s="27"/>
    </row>
    <row r="192" spans="1:18" ht="20.25" customHeight="1">
      <c r="A192" s="27"/>
      <c r="B192" s="20">
        <f>IF(B191&lt;'Informações do financiamento'!$C$6,('Tabela SAC x Prime'!B191+1),"")</f>
        <v>187</v>
      </c>
      <c r="C192" s="21">
        <f>IF(B192&lt;='Informações do financiamento'!$C$6,'Tabela SAC x Prime'!H191,"")</f>
        <v>10700</v>
      </c>
      <c r="D192" s="21">
        <f>IF(B192&lt;='Informações do financiamento'!$C$6,C192*($C$2),"")</f>
        <v>89.40016581489671</v>
      </c>
      <c r="E192" s="21">
        <f>IF(B192&lt;='Informações do financiamento'!$C$6,C192+D192,"")</f>
        <v>10789.400165814897</v>
      </c>
      <c r="F192" s="21">
        <f>IF(B192&lt;='Informações do financiamento'!$C$6,'Informações do financiamento'!$C$4/'Informações do financiamento'!$C$6,"")</f>
        <v>50</v>
      </c>
      <c r="G192" s="21">
        <f>IF(B192&lt;='Informações do financiamento'!$C$6,F192+D192,"")</f>
        <v>139.4001658148967</v>
      </c>
      <c r="H192" s="22">
        <f>IF(B192&lt;='Informações do financiamento'!$C$6,E192-G192,"")</f>
        <v>10650</v>
      </c>
      <c r="I192" s="27"/>
      <c r="J192" s="27"/>
      <c r="K192" s="20">
        <f t="shared" si="0"/>
        <v>187</v>
      </c>
      <c r="L192" s="21">
        <f>IF(K192&lt;='Informações do financiamento'!$C$6,Q191,"")</f>
        <v>17247.649162526395</v>
      </c>
      <c r="M192" s="21">
        <f>IF(K192&lt;='Informações do financiamento'!$C$6,L192*($C$2),"")</f>
        <v>144.10679392962842</v>
      </c>
      <c r="N192" s="21">
        <f>IF(K192&lt;='Informações do financiamento'!$C$6,L192+M192,"")</f>
        <v>17391.755956456025</v>
      </c>
      <c r="O192" s="21">
        <f>IF(K192&lt;='Informações do financiamento'!$C$6,'Tabela SAC x Prime'!P192-'Tabela SAC x Prime'!M192,"")</f>
        <v>29.21122405735909</v>
      </c>
      <c r="P192" s="21">
        <f>IF(K192&lt;='Informações do financiamento'!$C$6,($L$6*$C$2)/(1-(1/(1+$C$2)^'Informações do financiamento'!$C$6)),"")</f>
        <v>173.31801798698751</v>
      </c>
      <c r="Q192" s="22">
        <f>IF(K192&lt;='Informações do financiamento'!$C$6,N192-P192,"")</f>
        <v>17218.437938469036</v>
      </c>
      <c r="R192" s="27"/>
    </row>
    <row r="193" spans="1:18" ht="20.25" customHeight="1">
      <c r="A193" s="27"/>
      <c r="B193" s="20">
        <f>IF(B192&lt;'Informações do financiamento'!$C$6,('Tabela SAC x Prime'!B192+1),"")</f>
        <v>188</v>
      </c>
      <c r="C193" s="21">
        <f>IF(B193&lt;='Informações do financiamento'!$C$6,'Tabela SAC x Prime'!H192,"")</f>
        <v>10650</v>
      </c>
      <c r="D193" s="21">
        <f>IF(B193&lt;='Informações do financiamento'!$C$6,C193*($C$2),"")</f>
        <v>88.98240803071495</v>
      </c>
      <c r="E193" s="21">
        <f>IF(B193&lt;='Informações do financiamento'!$C$6,C193+D193,"")</f>
        <v>10738.982408030715</v>
      </c>
      <c r="F193" s="21">
        <f>IF(B193&lt;='Informações do financiamento'!$C$6,'Informações do financiamento'!$C$4/'Informações do financiamento'!$C$6,"")</f>
        <v>50</v>
      </c>
      <c r="G193" s="21">
        <f>IF(B193&lt;='Informações do financiamento'!$C$6,F193+D193,"")</f>
        <v>138.98240803071496</v>
      </c>
      <c r="H193" s="22">
        <f>IF(B193&lt;='Informações do financiamento'!$C$6,E193-G193,"")</f>
        <v>10600</v>
      </c>
      <c r="I193" s="27"/>
      <c r="J193" s="27"/>
      <c r="K193" s="20">
        <f t="shared" si="0"/>
        <v>188</v>
      </c>
      <c r="L193" s="21">
        <f>IF(K193&lt;='Informações do financiamento'!$C$6,Q192,"")</f>
        <v>17218.437938469036</v>
      </c>
      <c r="M193" s="21">
        <f>IF(K193&lt;='Informações do financiamento'!$C$6,L193*($C$2),"")</f>
        <v>143.86272960491965</v>
      </c>
      <c r="N193" s="21">
        <f>IF(K193&lt;='Informações do financiamento'!$C$6,L193+M193,"")</f>
        <v>17362.300668073956</v>
      </c>
      <c r="O193" s="21">
        <f>IF(K193&lt;='Informações do financiamento'!$C$6,'Tabela SAC x Prime'!P193-'Tabela SAC x Prime'!M193,"")</f>
        <v>29.455288382067863</v>
      </c>
      <c r="P193" s="21">
        <f>IF(K193&lt;='Informações do financiamento'!$C$6,($L$6*$C$2)/(1-(1/(1+$C$2)^'Informações do financiamento'!$C$6)),"")</f>
        <v>173.31801798698751</v>
      </c>
      <c r="Q193" s="22">
        <f>IF(K193&lt;='Informações do financiamento'!$C$6,N193-P193,"")</f>
        <v>17188.982650086968</v>
      </c>
      <c r="R193" s="27"/>
    </row>
    <row r="194" spans="1:18" ht="20.25" customHeight="1">
      <c r="A194" s="27"/>
      <c r="B194" s="20">
        <f>IF(B193&lt;'Informações do financiamento'!$C$6,('Tabela SAC x Prime'!B193+1),"")</f>
        <v>189</v>
      </c>
      <c r="C194" s="21">
        <f>IF(B194&lt;='Informações do financiamento'!$C$6,'Tabela SAC x Prime'!H193,"")</f>
        <v>10600</v>
      </c>
      <c r="D194" s="21">
        <f>IF(B194&lt;='Informações do financiamento'!$C$6,C194*($C$2),"")</f>
        <v>88.564650246533191</v>
      </c>
      <c r="E194" s="21">
        <f>IF(B194&lt;='Informações do financiamento'!$C$6,C194+D194,"")</f>
        <v>10688.564650246533</v>
      </c>
      <c r="F194" s="21">
        <f>IF(B194&lt;='Informações do financiamento'!$C$6,'Informações do financiamento'!$C$4/'Informações do financiamento'!$C$6,"")</f>
        <v>50</v>
      </c>
      <c r="G194" s="21">
        <f>IF(B194&lt;='Informações do financiamento'!$C$6,F194+D194,"")</f>
        <v>138.56465024653318</v>
      </c>
      <c r="H194" s="22">
        <f>IF(B194&lt;='Informações do financiamento'!$C$6,E194-G194,"")</f>
        <v>10550</v>
      </c>
      <c r="I194" s="27"/>
      <c r="J194" s="27"/>
      <c r="K194" s="20">
        <f t="shared" si="0"/>
        <v>189</v>
      </c>
      <c r="L194" s="21">
        <f>IF(K194&lt;='Informações do financiamento'!$C$6,Q193,"")</f>
        <v>17188.982650086968</v>
      </c>
      <c r="M194" s="21">
        <f>IF(K194&lt;='Informações do financiamento'!$C$6,L194*($C$2),"")</f>
        <v>143.6166260847811</v>
      </c>
      <c r="N194" s="21">
        <f>IF(K194&lt;='Informações do financiamento'!$C$6,L194+M194,"")</f>
        <v>17332.59927617175</v>
      </c>
      <c r="O194" s="21">
        <f>IF(K194&lt;='Informações do financiamento'!$C$6,'Tabela SAC x Prime'!P194-'Tabela SAC x Prime'!M194,"")</f>
        <v>29.70139190220641</v>
      </c>
      <c r="P194" s="21">
        <f>IF(K194&lt;='Informações do financiamento'!$C$6,($L$6*$C$2)/(1-(1/(1+$C$2)^'Informações do financiamento'!$C$6)),"")</f>
        <v>173.31801798698751</v>
      </c>
      <c r="Q194" s="22">
        <f>IF(K194&lt;='Informações do financiamento'!$C$6,N194-P194,"")</f>
        <v>17159.281258184761</v>
      </c>
      <c r="R194" s="27"/>
    </row>
    <row r="195" spans="1:18" ht="20.25" customHeight="1">
      <c r="A195" s="27"/>
      <c r="B195" s="20">
        <f>IF(B194&lt;'Informações do financiamento'!$C$6,('Tabela SAC x Prime'!B194+1),"")</f>
        <v>190</v>
      </c>
      <c r="C195" s="21">
        <f>IF(B195&lt;='Informações do financiamento'!$C$6,'Tabela SAC x Prime'!H194,"")</f>
        <v>10550</v>
      </c>
      <c r="D195" s="21">
        <f>IF(B195&lt;='Informações do financiamento'!$C$6,C195*($C$2),"")</f>
        <v>88.146892462351431</v>
      </c>
      <c r="E195" s="21">
        <f>IF(B195&lt;='Informações do financiamento'!$C$6,C195+D195,"")</f>
        <v>10638.146892462351</v>
      </c>
      <c r="F195" s="21">
        <f>IF(B195&lt;='Informações do financiamento'!$C$6,'Informações do financiamento'!$C$4/'Informações do financiamento'!$C$6,"")</f>
        <v>50</v>
      </c>
      <c r="G195" s="21">
        <f>IF(B195&lt;='Informações do financiamento'!$C$6,F195+D195,"")</f>
        <v>138.14689246235145</v>
      </c>
      <c r="H195" s="22">
        <f>IF(B195&lt;='Informações do financiamento'!$C$6,E195-G195,"")</f>
        <v>10500</v>
      </c>
      <c r="I195" s="27"/>
      <c r="J195" s="27"/>
      <c r="K195" s="20">
        <f t="shared" si="0"/>
        <v>190</v>
      </c>
      <c r="L195" s="21">
        <f>IF(K195&lt;='Informações do financiamento'!$C$6,Q194,"")</f>
        <v>17159.281258184761</v>
      </c>
      <c r="M195" s="21">
        <f>IF(K195&lt;='Informações do financiamento'!$C$6,L195*($C$2),"")</f>
        <v>143.36846633141749</v>
      </c>
      <c r="N195" s="21">
        <f>IF(K195&lt;='Informações do financiamento'!$C$6,L195+M195,"")</f>
        <v>17302.649724516177</v>
      </c>
      <c r="O195" s="21">
        <f>IF(K195&lt;='Informações do financiamento'!$C$6,'Tabela SAC x Prime'!P195-'Tabela SAC x Prime'!M195,"")</f>
        <v>29.949551655570019</v>
      </c>
      <c r="P195" s="21">
        <f>IF(K195&lt;='Informações do financiamento'!$C$6,($L$6*$C$2)/(1-(1/(1+$C$2)^'Informações do financiamento'!$C$6)),"")</f>
        <v>173.31801798698751</v>
      </c>
      <c r="Q195" s="22">
        <f>IF(K195&lt;='Informações do financiamento'!$C$6,N195-P195,"")</f>
        <v>17129.331706529189</v>
      </c>
      <c r="R195" s="27"/>
    </row>
    <row r="196" spans="1:18" ht="20.25" customHeight="1">
      <c r="A196" s="27"/>
      <c r="B196" s="20">
        <f>IF(B195&lt;'Informações do financiamento'!$C$6,('Tabela SAC x Prime'!B195+1),"")</f>
        <v>191</v>
      </c>
      <c r="C196" s="21">
        <f>IF(B196&lt;='Informações do financiamento'!$C$6,'Tabela SAC x Prime'!H195,"")</f>
        <v>10500</v>
      </c>
      <c r="D196" s="21">
        <f>IF(B196&lt;='Informações do financiamento'!$C$6,C196*($C$2),"")</f>
        <v>87.729134678169672</v>
      </c>
      <c r="E196" s="21">
        <f>IF(B196&lt;='Informações do financiamento'!$C$6,C196+D196,"")</f>
        <v>10587.729134678169</v>
      </c>
      <c r="F196" s="21">
        <f>IF(B196&lt;='Informações do financiamento'!$C$6,'Informações do financiamento'!$C$4/'Informações do financiamento'!$C$6,"")</f>
        <v>50</v>
      </c>
      <c r="G196" s="21">
        <f>IF(B196&lt;='Informações do financiamento'!$C$6,F196+D196,"")</f>
        <v>137.72913467816966</v>
      </c>
      <c r="H196" s="22">
        <f>IF(B196&lt;='Informações do financiamento'!$C$6,E196-G196,"")</f>
        <v>10450</v>
      </c>
      <c r="I196" s="27"/>
      <c r="J196" s="27"/>
      <c r="K196" s="20">
        <f t="shared" si="0"/>
        <v>191</v>
      </c>
      <c r="L196" s="21">
        <f>IF(K196&lt;='Informações do financiamento'!$C$6,Q195,"")</f>
        <v>17129.331706529189</v>
      </c>
      <c r="M196" s="21">
        <f>IF(K196&lt;='Informações do financiamento'!$C$6,L196*($C$2),"")</f>
        <v>143.11823316468011</v>
      </c>
      <c r="N196" s="21">
        <f>IF(K196&lt;='Informações do financiamento'!$C$6,L196+M196,"")</f>
        <v>17272.44993969387</v>
      </c>
      <c r="O196" s="21">
        <f>IF(K196&lt;='Informações do financiamento'!$C$6,'Tabela SAC x Prime'!P196-'Tabela SAC x Prime'!M196,"")</f>
        <v>30.199784822307407</v>
      </c>
      <c r="P196" s="21">
        <f>IF(K196&lt;='Informações do financiamento'!$C$6,($L$6*$C$2)/(1-(1/(1+$C$2)^'Informações do financiamento'!$C$6)),"")</f>
        <v>173.31801798698751</v>
      </c>
      <c r="Q196" s="22">
        <f>IF(K196&lt;='Informações do financiamento'!$C$6,N196-P196,"")</f>
        <v>17099.131921706881</v>
      </c>
      <c r="R196" s="27"/>
    </row>
    <row r="197" spans="1:18" ht="20.25" customHeight="1">
      <c r="A197" s="27"/>
      <c r="B197" s="20">
        <f>IF(B196&lt;'Informações do financiamento'!$C$6,('Tabela SAC x Prime'!B196+1),"")</f>
        <v>192</v>
      </c>
      <c r="C197" s="21">
        <f>IF(B197&lt;='Informações do financiamento'!$C$6,'Tabela SAC x Prime'!H196,"")</f>
        <v>10450</v>
      </c>
      <c r="D197" s="21">
        <f>IF(B197&lt;='Informações do financiamento'!$C$6,C197*($C$2),"")</f>
        <v>87.311376893987912</v>
      </c>
      <c r="E197" s="21">
        <f>IF(B197&lt;='Informações do financiamento'!$C$6,C197+D197,"")</f>
        <v>10537.311376893987</v>
      </c>
      <c r="F197" s="21">
        <f>IF(B197&lt;='Informações do financiamento'!$C$6,'Informações do financiamento'!$C$4/'Informações do financiamento'!$C$6,"")</f>
        <v>50</v>
      </c>
      <c r="G197" s="21">
        <f>IF(B197&lt;='Informações do financiamento'!$C$6,F197+D197,"")</f>
        <v>137.31137689398793</v>
      </c>
      <c r="H197" s="22">
        <f>IF(B197&lt;='Informações do financiamento'!$C$6,E197-G197,"")</f>
        <v>10400</v>
      </c>
      <c r="I197" s="27"/>
      <c r="J197" s="27"/>
      <c r="K197" s="20">
        <f t="shared" si="0"/>
        <v>192</v>
      </c>
      <c r="L197" s="21">
        <f>IF(K197&lt;='Informações do financiamento'!$C$6,Q196,"")</f>
        <v>17099.131921706881</v>
      </c>
      <c r="M197" s="21">
        <f>IF(K197&lt;='Informações do financiamento'!$C$6,L197*($C$2),"")</f>
        <v>142.86590926087746</v>
      </c>
      <c r="N197" s="21">
        <f>IF(K197&lt;='Informações do financiamento'!$C$6,L197+M197,"")</f>
        <v>17241.997830967757</v>
      </c>
      <c r="O197" s="21">
        <f>IF(K197&lt;='Informações do financiamento'!$C$6,'Tabela SAC x Prime'!P197-'Tabela SAC x Prime'!M197,"")</f>
        <v>30.452108726110055</v>
      </c>
      <c r="P197" s="21">
        <f>IF(K197&lt;='Informações do financiamento'!$C$6,($L$6*$C$2)/(1-(1/(1+$C$2)^'Informações do financiamento'!$C$6)),"")</f>
        <v>173.31801798698751</v>
      </c>
      <c r="Q197" s="22">
        <f>IF(K197&lt;='Informações do financiamento'!$C$6,N197-P197,"")</f>
        <v>17068.679812980768</v>
      </c>
      <c r="R197" s="27"/>
    </row>
    <row r="198" spans="1:18" ht="20.25" customHeight="1">
      <c r="A198" s="27"/>
      <c r="B198" s="20">
        <f>IF(B197&lt;'Informações do financiamento'!$C$6,('Tabela SAC x Prime'!B197+1),"")</f>
        <v>193</v>
      </c>
      <c r="C198" s="21">
        <f>IF(B198&lt;='Informações do financiamento'!$C$6,'Tabela SAC x Prime'!H197,"")</f>
        <v>10400</v>
      </c>
      <c r="D198" s="21">
        <f>IF(B198&lt;='Informações do financiamento'!$C$6,C198*($C$2),"")</f>
        <v>86.893619109806153</v>
      </c>
      <c r="E198" s="21">
        <f>IF(B198&lt;='Informações do financiamento'!$C$6,C198+D198,"")</f>
        <v>10486.893619109806</v>
      </c>
      <c r="F198" s="21">
        <f>IF(B198&lt;='Informações do financiamento'!$C$6,'Informações do financiamento'!$C$4/'Informações do financiamento'!$C$6,"")</f>
        <v>50</v>
      </c>
      <c r="G198" s="21">
        <f>IF(B198&lt;='Informações do financiamento'!$C$6,F198+D198,"")</f>
        <v>136.89361910980614</v>
      </c>
      <c r="H198" s="22">
        <f>IF(B198&lt;='Informações do financiamento'!$C$6,E198-G198,"")</f>
        <v>10350</v>
      </c>
      <c r="I198" s="27"/>
      <c r="J198" s="27"/>
      <c r="K198" s="20">
        <f t="shared" si="0"/>
        <v>193</v>
      </c>
      <c r="L198" s="21">
        <f>IF(K198&lt;='Informações do financiamento'!$C$6,Q197,"")</f>
        <v>17068.679812980768</v>
      </c>
      <c r="M198" s="21">
        <f>IF(K198&lt;='Informações do financiamento'!$C$6,L198*($C$2),"")</f>
        <v>142.6114771515758</v>
      </c>
      <c r="N198" s="21">
        <f>IF(K198&lt;='Informações do financiamento'!$C$6,L198+M198,"")</f>
        <v>17211.291290132343</v>
      </c>
      <c r="O198" s="21">
        <f>IF(K198&lt;='Informações do financiamento'!$C$6,'Tabela SAC x Prime'!P198-'Tabela SAC x Prime'!M198,"")</f>
        <v>30.706540835411715</v>
      </c>
      <c r="P198" s="21">
        <f>IF(K198&lt;='Informações do financiamento'!$C$6,($L$6*$C$2)/(1-(1/(1+$C$2)^'Informações do financiamento'!$C$6)),"")</f>
        <v>173.31801798698751</v>
      </c>
      <c r="Q198" s="22">
        <f>IF(K198&lt;='Informações do financiamento'!$C$6,N198-P198,"")</f>
        <v>17037.973272145355</v>
      </c>
      <c r="R198" s="27"/>
    </row>
    <row r="199" spans="1:18" ht="20.25" customHeight="1">
      <c r="A199" s="27"/>
      <c r="B199" s="20">
        <f>IF(B198&lt;'Informações do financiamento'!$C$6,('Tabela SAC x Prime'!B198+1),"")</f>
        <v>194</v>
      </c>
      <c r="C199" s="21">
        <f>IF(B199&lt;='Informações do financiamento'!$C$6,'Tabela SAC x Prime'!H198,"")</f>
        <v>10350</v>
      </c>
      <c r="D199" s="21">
        <f>IF(B199&lt;='Informações do financiamento'!$C$6,C199*($C$2),"")</f>
        <v>86.475861325624393</v>
      </c>
      <c r="E199" s="21">
        <f>IF(B199&lt;='Informações do financiamento'!$C$6,C199+D199,"")</f>
        <v>10436.475861325624</v>
      </c>
      <c r="F199" s="21">
        <f>IF(B199&lt;='Informações do financiamento'!$C$6,'Informações do financiamento'!$C$4/'Informações do financiamento'!$C$6,"")</f>
        <v>50</v>
      </c>
      <c r="G199" s="21">
        <f>IF(B199&lt;='Informações do financiamento'!$C$6,F199+D199,"")</f>
        <v>136.47586132562441</v>
      </c>
      <c r="H199" s="22">
        <f>IF(B199&lt;='Informações do financiamento'!$C$6,E199-G199,"")</f>
        <v>10300</v>
      </c>
      <c r="I199" s="27"/>
      <c r="J199" s="27"/>
      <c r="K199" s="20">
        <f t="shared" si="0"/>
        <v>194</v>
      </c>
      <c r="L199" s="21">
        <f>IF(K199&lt;='Informações do financiamento'!$C$6,Q198,"")</f>
        <v>17037.973272145355</v>
      </c>
      <c r="M199" s="21">
        <f>IF(K199&lt;='Informações do financiamento'!$C$6,L199*($C$2),"")</f>
        <v>142.35491922239001</v>
      </c>
      <c r="N199" s="21">
        <f>IF(K199&lt;='Informações do financiamento'!$C$6,L199+M199,"")</f>
        <v>17180.328191367746</v>
      </c>
      <c r="O199" s="21">
        <f>IF(K199&lt;='Informações do financiamento'!$C$6,'Tabela SAC x Prime'!P199-'Tabela SAC x Prime'!M199,"")</f>
        <v>30.963098764597504</v>
      </c>
      <c r="P199" s="21">
        <f>IF(K199&lt;='Informações do financiamento'!$C$6,($L$6*$C$2)/(1-(1/(1+$C$2)^'Informações do financiamento'!$C$6)),"")</f>
        <v>173.31801798698751</v>
      </c>
      <c r="Q199" s="22">
        <f>IF(K199&lt;='Informações do financiamento'!$C$6,N199-P199,"")</f>
        <v>17007.010173380757</v>
      </c>
      <c r="R199" s="27"/>
    </row>
    <row r="200" spans="1:18" ht="20.25" customHeight="1">
      <c r="A200" s="27"/>
      <c r="B200" s="20">
        <f>IF(B199&lt;'Informações do financiamento'!$C$6,('Tabela SAC x Prime'!B199+1),"")</f>
        <v>195</v>
      </c>
      <c r="C200" s="21">
        <f>IF(B200&lt;='Informações do financiamento'!$C$6,'Tabela SAC x Prime'!H199,"")</f>
        <v>10300</v>
      </c>
      <c r="D200" s="21">
        <f>IF(B200&lt;='Informações do financiamento'!$C$6,C200*($C$2),"")</f>
        <v>86.058103541442634</v>
      </c>
      <c r="E200" s="21">
        <f>IF(B200&lt;='Informações do financiamento'!$C$6,C200+D200,"")</f>
        <v>10386.058103541443</v>
      </c>
      <c r="F200" s="21">
        <f>IF(B200&lt;='Informações do financiamento'!$C$6,'Informações do financiamento'!$C$4/'Informações do financiamento'!$C$6,"")</f>
        <v>50</v>
      </c>
      <c r="G200" s="21">
        <f>IF(B200&lt;='Informações do financiamento'!$C$6,F200+D200,"")</f>
        <v>136.05810354144262</v>
      </c>
      <c r="H200" s="22">
        <f>IF(B200&lt;='Informações do financiamento'!$C$6,E200-G200,"")</f>
        <v>10250</v>
      </c>
      <c r="I200" s="27"/>
      <c r="J200" s="27"/>
      <c r="K200" s="20">
        <f t="shared" si="0"/>
        <v>195</v>
      </c>
      <c r="L200" s="21">
        <f>IF(K200&lt;='Informações do financiamento'!$C$6,Q199,"")</f>
        <v>17007.010173380757</v>
      </c>
      <c r="M200" s="21">
        <f>IF(K200&lt;='Informações do financiamento'!$C$6,L200*($C$2),"")</f>
        <v>142.09621771176401</v>
      </c>
      <c r="N200" s="21">
        <f>IF(K200&lt;='Informações do financiamento'!$C$6,L200+M200,"")</f>
        <v>17149.106391092522</v>
      </c>
      <c r="O200" s="21">
        <f>IF(K200&lt;='Informações do financiamento'!$C$6,'Tabela SAC x Prime'!P200-'Tabela SAC x Prime'!M200,"")</f>
        <v>31.221800275223501</v>
      </c>
      <c r="P200" s="21">
        <f>IF(K200&lt;='Informações do financiamento'!$C$6,($L$6*$C$2)/(1-(1/(1+$C$2)^'Informações do financiamento'!$C$6)),"")</f>
        <v>173.31801798698751</v>
      </c>
      <c r="Q200" s="22">
        <f>IF(K200&lt;='Informações do financiamento'!$C$6,N200-P200,"")</f>
        <v>16975.788373105534</v>
      </c>
      <c r="R200" s="27"/>
    </row>
    <row r="201" spans="1:18" ht="20.25" customHeight="1">
      <c r="A201" s="27"/>
      <c r="B201" s="20">
        <f>IF(B200&lt;'Informações do financiamento'!$C$6,('Tabela SAC x Prime'!B200+1),"")</f>
        <v>196</v>
      </c>
      <c r="C201" s="21">
        <f>IF(B201&lt;='Informações do financiamento'!$C$6,'Tabela SAC x Prime'!H200,"")</f>
        <v>10250</v>
      </c>
      <c r="D201" s="21">
        <f>IF(B201&lt;='Informações do financiamento'!$C$6,C201*($C$2),"")</f>
        <v>85.640345757260874</v>
      </c>
      <c r="E201" s="21">
        <f>IF(B201&lt;='Informações do financiamento'!$C$6,C201+D201,"")</f>
        <v>10335.640345757261</v>
      </c>
      <c r="F201" s="21">
        <f>IF(B201&lt;='Informações do financiamento'!$C$6,'Informações do financiamento'!$C$4/'Informações do financiamento'!$C$6,"")</f>
        <v>50</v>
      </c>
      <c r="G201" s="21">
        <f>IF(B201&lt;='Informações do financiamento'!$C$6,F201+D201,"")</f>
        <v>135.64034575726089</v>
      </c>
      <c r="H201" s="22">
        <f>IF(B201&lt;='Informações do financiamento'!$C$6,E201-G201,"")</f>
        <v>10200</v>
      </c>
      <c r="I201" s="27"/>
      <c r="J201" s="27"/>
      <c r="K201" s="20">
        <f t="shared" si="0"/>
        <v>196</v>
      </c>
      <c r="L201" s="21">
        <f>IF(K201&lt;='Informações do financiamento'!$C$6,Q200,"")</f>
        <v>16975.788373105534</v>
      </c>
      <c r="M201" s="21">
        <f>IF(K201&lt;='Informações do financiamento'!$C$6,L201*($C$2),"")</f>
        <v>141.83535470974115</v>
      </c>
      <c r="N201" s="21">
        <f>IF(K201&lt;='Informações do financiamento'!$C$6,L201+M201,"")</f>
        <v>17117.623727815273</v>
      </c>
      <c r="O201" s="21">
        <f>IF(K201&lt;='Informações do financiamento'!$C$6,'Tabela SAC x Prime'!P201-'Tabela SAC x Prime'!M201,"")</f>
        <v>31.48266327724636</v>
      </c>
      <c r="P201" s="21">
        <f>IF(K201&lt;='Informações do financiamento'!$C$6,($L$6*$C$2)/(1-(1/(1+$C$2)^'Informações do financiamento'!$C$6)),"")</f>
        <v>173.31801798698751</v>
      </c>
      <c r="Q201" s="22">
        <f>IF(K201&lt;='Informações do financiamento'!$C$6,N201-P201,"")</f>
        <v>16944.305709828284</v>
      </c>
      <c r="R201" s="27"/>
    </row>
    <row r="202" spans="1:18" ht="20.25" customHeight="1">
      <c r="A202" s="27"/>
      <c r="B202" s="20">
        <f>IF(B201&lt;'Informações do financiamento'!$C$6,('Tabela SAC x Prime'!B201+1),"")</f>
        <v>197</v>
      </c>
      <c r="C202" s="21">
        <f>IF(B202&lt;='Informações do financiamento'!$C$6,'Tabela SAC x Prime'!H201,"")</f>
        <v>10200</v>
      </c>
      <c r="D202" s="21">
        <f>IF(B202&lt;='Informações do financiamento'!$C$6,C202*($C$2),"")</f>
        <v>85.222587973079115</v>
      </c>
      <c r="E202" s="21">
        <f>IF(B202&lt;='Informações do financiamento'!$C$6,C202+D202,"")</f>
        <v>10285.222587973079</v>
      </c>
      <c r="F202" s="21">
        <f>IF(B202&lt;='Informações do financiamento'!$C$6,'Informações do financiamento'!$C$4/'Informações do financiamento'!$C$6,"")</f>
        <v>50</v>
      </c>
      <c r="G202" s="21">
        <f>IF(B202&lt;='Informações do financiamento'!$C$6,F202+D202,"")</f>
        <v>135.2225879730791</v>
      </c>
      <c r="H202" s="22">
        <f>IF(B202&lt;='Informações do financiamento'!$C$6,E202-G202,"")</f>
        <v>10150</v>
      </c>
      <c r="I202" s="27"/>
      <c r="J202" s="27"/>
      <c r="K202" s="20">
        <f t="shared" si="0"/>
        <v>197</v>
      </c>
      <c r="L202" s="21">
        <f>IF(K202&lt;='Informações do financiamento'!$C$6,Q201,"")</f>
        <v>16944.305709828284</v>
      </c>
      <c r="M202" s="21">
        <f>IF(K202&lt;='Informações do financiamento'!$C$6,L202*($C$2),"")</f>
        <v>141.57231215672428</v>
      </c>
      <c r="N202" s="21">
        <f>IF(K202&lt;='Informações do financiamento'!$C$6,L202+M202,"")</f>
        <v>17085.878021985009</v>
      </c>
      <c r="O202" s="21">
        <f>IF(K202&lt;='Informações do financiamento'!$C$6,'Tabela SAC x Prime'!P202-'Tabela SAC x Prime'!M202,"")</f>
        <v>31.745705830263233</v>
      </c>
      <c r="P202" s="21">
        <f>IF(K202&lt;='Informações do financiamento'!$C$6,($L$6*$C$2)/(1-(1/(1+$C$2)^'Informações do financiamento'!$C$6)),"")</f>
        <v>173.31801798698751</v>
      </c>
      <c r="Q202" s="22">
        <f>IF(K202&lt;='Informações do financiamento'!$C$6,N202-P202,"")</f>
        <v>16912.56000399802</v>
      </c>
      <c r="R202" s="27"/>
    </row>
    <row r="203" spans="1:18" ht="20.25" customHeight="1">
      <c r="A203" s="27"/>
      <c r="B203" s="20">
        <f>IF(B202&lt;'Informações do financiamento'!$C$6,('Tabela SAC x Prime'!B202+1),"")</f>
        <v>198</v>
      </c>
      <c r="C203" s="21">
        <f>IF(B203&lt;='Informações do financiamento'!$C$6,'Tabela SAC x Prime'!H202,"")</f>
        <v>10150</v>
      </c>
      <c r="D203" s="21">
        <f>IF(B203&lt;='Informações do financiamento'!$C$6,C203*($C$2),"")</f>
        <v>84.804830188897355</v>
      </c>
      <c r="E203" s="21">
        <f>IF(B203&lt;='Informações do financiamento'!$C$6,C203+D203,"")</f>
        <v>10234.804830188898</v>
      </c>
      <c r="F203" s="21">
        <f>IF(B203&lt;='Informações do financiamento'!$C$6,'Informações do financiamento'!$C$4/'Informações do financiamento'!$C$6,"")</f>
        <v>50</v>
      </c>
      <c r="G203" s="21">
        <f>IF(B203&lt;='Informações do financiamento'!$C$6,F203+D203,"")</f>
        <v>134.80483018889737</v>
      </c>
      <c r="H203" s="22">
        <f>IF(B203&lt;='Informações do financiamento'!$C$6,E203-G203,"")</f>
        <v>10100</v>
      </c>
      <c r="I203" s="27"/>
      <c r="J203" s="27"/>
      <c r="K203" s="20">
        <f t="shared" si="0"/>
        <v>198</v>
      </c>
      <c r="L203" s="21">
        <f>IF(K203&lt;='Informações do financiamento'!$C$6,Q202,"")</f>
        <v>16912.56000399802</v>
      </c>
      <c r="M203" s="21">
        <f>IF(K203&lt;='Informações do financiamento'!$C$6,L203*($C$2),"")</f>
        <v>141.30707184222553</v>
      </c>
      <c r="N203" s="21">
        <f>IF(K203&lt;='Informações do financiamento'!$C$6,L203+M203,"")</f>
        <v>17053.867075840244</v>
      </c>
      <c r="O203" s="21">
        <f>IF(K203&lt;='Informações do financiamento'!$C$6,'Tabela SAC x Prime'!P203-'Tabela SAC x Prime'!M203,"")</f>
        <v>32.010946144761988</v>
      </c>
      <c r="P203" s="21">
        <f>IF(K203&lt;='Informações do financiamento'!$C$6,($L$6*$C$2)/(1-(1/(1+$C$2)^'Informações do financiamento'!$C$6)),"")</f>
        <v>173.31801798698751</v>
      </c>
      <c r="Q203" s="22">
        <f>IF(K203&lt;='Informações do financiamento'!$C$6,N203-P203,"")</f>
        <v>16880.549057853255</v>
      </c>
      <c r="R203" s="27"/>
    </row>
    <row r="204" spans="1:18" ht="20.25" customHeight="1">
      <c r="A204" s="27"/>
      <c r="B204" s="20">
        <f>IF(B203&lt;'Informações do financiamento'!$C$6,('Tabela SAC x Prime'!B203+1),"")</f>
        <v>199</v>
      </c>
      <c r="C204" s="21">
        <f>IF(B204&lt;='Informações do financiamento'!$C$6,'Tabela SAC x Prime'!H203,"")</f>
        <v>10100</v>
      </c>
      <c r="D204" s="21">
        <f>IF(B204&lt;='Informações do financiamento'!$C$6,C204*($C$2),"")</f>
        <v>84.387072404715596</v>
      </c>
      <c r="E204" s="21">
        <f>IF(B204&lt;='Informações do financiamento'!$C$6,C204+D204,"")</f>
        <v>10184.387072404716</v>
      </c>
      <c r="F204" s="21">
        <f>IF(B204&lt;='Informações do financiamento'!$C$6,'Informações do financiamento'!$C$4/'Informações do financiamento'!$C$6,"")</f>
        <v>50</v>
      </c>
      <c r="G204" s="21">
        <f>IF(B204&lt;='Informações do financiamento'!$C$6,F204+D204,"")</f>
        <v>134.38707240471558</v>
      </c>
      <c r="H204" s="22">
        <f>IF(B204&lt;='Informações do financiamento'!$C$6,E204-G204,"")</f>
        <v>10050</v>
      </c>
      <c r="I204" s="27"/>
      <c r="J204" s="27"/>
      <c r="K204" s="20">
        <f t="shared" si="0"/>
        <v>199</v>
      </c>
      <c r="L204" s="21">
        <f>IF(K204&lt;='Informações do financiamento'!$C$6,Q203,"")</f>
        <v>16880.549057853255</v>
      </c>
      <c r="M204" s="21">
        <f>IF(K204&lt;='Informações do financiamento'!$C$6,L204*($C$2),"")</f>
        <v>141.03961540360555</v>
      </c>
      <c r="N204" s="21">
        <f>IF(K204&lt;='Informações do financiamento'!$C$6,L204+M204,"")</f>
        <v>17021.588673256862</v>
      </c>
      <c r="O204" s="21">
        <f>IF(K204&lt;='Informações do financiamento'!$C$6,'Tabela SAC x Prime'!P204-'Tabela SAC x Prime'!M204,"")</f>
        <v>32.278402583381961</v>
      </c>
      <c r="P204" s="21">
        <f>IF(K204&lt;='Informações do financiamento'!$C$6,($L$6*$C$2)/(1-(1/(1+$C$2)^'Informações do financiamento'!$C$6)),"")</f>
        <v>173.31801798698751</v>
      </c>
      <c r="Q204" s="22">
        <f>IF(K204&lt;='Informações do financiamento'!$C$6,N204-P204,"")</f>
        <v>16848.270655269873</v>
      </c>
      <c r="R204" s="27"/>
    </row>
    <row r="205" spans="1:18" ht="20.25" customHeight="1">
      <c r="A205" s="27"/>
      <c r="B205" s="20">
        <f>IF(B204&lt;'Informações do financiamento'!$C$6,('Tabela SAC x Prime'!B204+1),"")</f>
        <v>200</v>
      </c>
      <c r="C205" s="21">
        <f>IF(B205&lt;='Informações do financiamento'!$C$6,'Tabela SAC x Prime'!H204,"")</f>
        <v>10050</v>
      </c>
      <c r="D205" s="21">
        <f>IF(B205&lt;='Informações do financiamento'!$C$6,C205*($C$2),"")</f>
        <v>83.969314620533837</v>
      </c>
      <c r="E205" s="21">
        <f>IF(B205&lt;='Informações do financiamento'!$C$6,C205+D205,"")</f>
        <v>10133.969314620534</v>
      </c>
      <c r="F205" s="21">
        <f>IF(B205&lt;='Informações do financiamento'!$C$6,'Informações do financiamento'!$C$4/'Informações do financiamento'!$C$6,"")</f>
        <v>50</v>
      </c>
      <c r="G205" s="21">
        <f>IF(B205&lt;='Informações do financiamento'!$C$6,F205+D205,"")</f>
        <v>133.96931462053385</v>
      </c>
      <c r="H205" s="22">
        <f>IF(B205&lt;='Informações do financiamento'!$C$6,E205-G205,"")</f>
        <v>10000</v>
      </c>
      <c r="I205" s="27"/>
      <c r="J205" s="27"/>
      <c r="K205" s="20">
        <f t="shared" si="0"/>
        <v>200</v>
      </c>
      <c r="L205" s="21">
        <f>IF(K205&lt;='Informações do financiamento'!$C$6,Q204,"")</f>
        <v>16848.270655269873</v>
      </c>
      <c r="M205" s="21">
        <f>IF(K205&lt;='Informações do financiamento'!$C$6,L205*($C$2),"")</f>
        <v>140.76992432480236</v>
      </c>
      <c r="N205" s="21">
        <f>IF(K205&lt;='Informações do financiamento'!$C$6,L205+M205,"")</f>
        <v>16989.040579594675</v>
      </c>
      <c r="O205" s="21">
        <f>IF(K205&lt;='Informações do financiamento'!$C$6,'Tabela SAC x Prime'!P205-'Tabela SAC x Prime'!M205,"")</f>
        <v>32.548093662185153</v>
      </c>
      <c r="P205" s="21">
        <f>IF(K205&lt;='Informações do financiamento'!$C$6,($L$6*$C$2)/(1-(1/(1+$C$2)^'Informações do financiamento'!$C$6)),"")</f>
        <v>173.31801798698751</v>
      </c>
      <c r="Q205" s="22">
        <f>IF(K205&lt;='Informações do financiamento'!$C$6,N205-P205,"")</f>
        <v>16815.722561607687</v>
      </c>
      <c r="R205" s="27"/>
    </row>
    <row r="206" spans="1:18" ht="20.25" customHeight="1">
      <c r="A206" s="27"/>
      <c r="B206" s="20">
        <f>IF(B205&lt;'Informações do financiamento'!$C$6,('Tabela SAC x Prime'!B205+1),"")</f>
        <v>201</v>
      </c>
      <c r="C206" s="21">
        <f>IF(B206&lt;='Informações do financiamento'!$C$6,'Tabela SAC x Prime'!H205,"")</f>
        <v>10000</v>
      </c>
      <c r="D206" s="21">
        <f>IF(B206&lt;='Informações do financiamento'!$C$6,C206*($C$2),"")</f>
        <v>83.551556836352063</v>
      </c>
      <c r="E206" s="21">
        <f>IF(B206&lt;='Informações do financiamento'!$C$6,C206+D206,"")</f>
        <v>10083.551556836352</v>
      </c>
      <c r="F206" s="21">
        <f>IF(B206&lt;='Informações do financiamento'!$C$6,'Informações do financiamento'!$C$4/'Informações do financiamento'!$C$6,"")</f>
        <v>50</v>
      </c>
      <c r="G206" s="21">
        <f>IF(B206&lt;='Informações do financiamento'!$C$6,F206+D206,"")</f>
        <v>133.55155683635206</v>
      </c>
      <c r="H206" s="22">
        <f>IF(B206&lt;='Informações do financiamento'!$C$6,E206-G206,"")</f>
        <v>9950</v>
      </c>
      <c r="I206" s="27"/>
      <c r="J206" s="27"/>
      <c r="K206" s="20">
        <f t="shared" si="0"/>
        <v>201</v>
      </c>
      <c r="L206" s="21">
        <f>IF(K206&lt;='Informações do financiamento'!$C$6,Q205,"")</f>
        <v>16815.722561607687</v>
      </c>
      <c r="M206" s="21">
        <f>IF(K206&lt;='Informações do financiamento'!$C$6,L206*($C$2),"")</f>
        <v>140.49797993504924</v>
      </c>
      <c r="N206" s="21">
        <f>IF(K206&lt;='Informações do financiamento'!$C$6,L206+M206,"")</f>
        <v>16956.220541542734</v>
      </c>
      <c r="O206" s="21">
        <f>IF(K206&lt;='Informações do financiamento'!$C$6,'Tabela SAC x Prime'!P206-'Tabela SAC x Prime'!M206,"")</f>
        <v>32.820038051938269</v>
      </c>
      <c r="P206" s="21">
        <f>IF(K206&lt;='Informações do financiamento'!$C$6,($L$6*$C$2)/(1-(1/(1+$C$2)^'Informações do financiamento'!$C$6)),"")</f>
        <v>173.31801798698751</v>
      </c>
      <c r="Q206" s="22">
        <f>IF(K206&lt;='Informações do financiamento'!$C$6,N206-P206,"")</f>
        <v>16782.902523555746</v>
      </c>
      <c r="R206" s="27"/>
    </row>
    <row r="207" spans="1:18" ht="20.25" customHeight="1">
      <c r="A207" s="27"/>
      <c r="B207" s="20">
        <f>IF(B206&lt;'Informações do financiamento'!$C$6,('Tabela SAC x Prime'!B206+1),"")</f>
        <v>202</v>
      </c>
      <c r="C207" s="21">
        <f>IF(B207&lt;='Informações do financiamento'!$C$6,'Tabela SAC x Prime'!H206,"")</f>
        <v>9950</v>
      </c>
      <c r="D207" s="21">
        <f>IF(B207&lt;='Informações do financiamento'!$C$6,C207*($C$2),"")</f>
        <v>83.133799052170303</v>
      </c>
      <c r="E207" s="21">
        <f>IF(B207&lt;='Informações do financiamento'!$C$6,C207+D207,"")</f>
        <v>10033.13379905217</v>
      </c>
      <c r="F207" s="21">
        <f>IF(B207&lt;='Informações do financiamento'!$C$6,'Informações do financiamento'!$C$4/'Informações do financiamento'!$C$6,"")</f>
        <v>50</v>
      </c>
      <c r="G207" s="21">
        <f>IF(B207&lt;='Informações do financiamento'!$C$6,F207+D207,"")</f>
        <v>133.1337990521703</v>
      </c>
      <c r="H207" s="22">
        <f>IF(B207&lt;='Informações do financiamento'!$C$6,E207-G207,"")</f>
        <v>9900</v>
      </c>
      <c r="I207" s="27"/>
      <c r="J207" s="27"/>
      <c r="K207" s="20">
        <f t="shared" si="0"/>
        <v>202</v>
      </c>
      <c r="L207" s="21">
        <f>IF(K207&lt;='Informações do financiamento'!$C$6,Q206,"")</f>
        <v>16782.902523555746</v>
      </c>
      <c r="M207" s="21">
        <f>IF(K207&lt;='Informações do financiamento'!$C$6,L207*($C$2),"")</f>
        <v>140.22376340758245</v>
      </c>
      <c r="N207" s="21">
        <f>IF(K207&lt;='Informações do financiamento'!$C$6,L207+M207,"")</f>
        <v>16923.126286963328</v>
      </c>
      <c r="O207" s="21">
        <f>IF(K207&lt;='Informações do financiamento'!$C$6,'Tabela SAC x Prime'!P207-'Tabela SAC x Prime'!M207,"")</f>
        <v>33.09425457940506</v>
      </c>
      <c r="P207" s="21">
        <f>IF(K207&lt;='Informações do financiamento'!$C$6,($L$6*$C$2)/(1-(1/(1+$C$2)^'Informações do financiamento'!$C$6)),"")</f>
        <v>173.31801798698751</v>
      </c>
      <c r="Q207" s="22">
        <f>IF(K207&lt;='Informações do financiamento'!$C$6,N207-P207,"")</f>
        <v>16749.80826897634</v>
      </c>
      <c r="R207" s="27"/>
    </row>
    <row r="208" spans="1:18" ht="20.25" customHeight="1">
      <c r="A208" s="27"/>
      <c r="B208" s="20">
        <f>IF(B207&lt;'Informações do financiamento'!$C$6,('Tabela SAC x Prime'!B207+1),"")</f>
        <v>203</v>
      </c>
      <c r="C208" s="21">
        <f>IF(B208&lt;='Informações do financiamento'!$C$6,'Tabela SAC x Prime'!H207,"")</f>
        <v>9900</v>
      </c>
      <c r="D208" s="21">
        <f>IF(B208&lt;='Informações do financiamento'!$C$6,C208*($C$2),"")</f>
        <v>82.716041267988544</v>
      </c>
      <c r="E208" s="21">
        <f>IF(B208&lt;='Informações do financiamento'!$C$6,C208+D208,"")</f>
        <v>9982.7160412679877</v>
      </c>
      <c r="F208" s="21">
        <f>IF(B208&lt;='Informações do financiamento'!$C$6,'Informações do financiamento'!$C$4/'Informações do financiamento'!$C$6,"")</f>
        <v>50</v>
      </c>
      <c r="G208" s="21">
        <f>IF(B208&lt;='Informações do financiamento'!$C$6,F208+D208,"")</f>
        <v>132.71604126798854</v>
      </c>
      <c r="H208" s="22">
        <f>IF(B208&lt;='Informações do financiamento'!$C$6,E208-G208,"")</f>
        <v>9850</v>
      </c>
      <c r="I208" s="27"/>
      <c r="J208" s="27"/>
      <c r="K208" s="20">
        <f t="shared" si="0"/>
        <v>203</v>
      </c>
      <c r="L208" s="21">
        <f>IF(K208&lt;='Informações do financiamento'!$C$6,Q207,"")</f>
        <v>16749.80826897634</v>
      </c>
      <c r="M208" s="21">
        <f>IF(K208&lt;='Informações do financiamento'!$C$6,L208*($C$2),"")</f>
        <v>139.94725575833766</v>
      </c>
      <c r="N208" s="21">
        <f>IF(K208&lt;='Informações do financiamento'!$C$6,L208+M208,"")</f>
        <v>16889.755524734679</v>
      </c>
      <c r="O208" s="21">
        <f>IF(K208&lt;='Informações do financiamento'!$C$6,'Tabela SAC x Prime'!P208-'Tabela SAC x Prime'!M208,"")</f>
        <v>33.370762228649852</v>
      </c>
      <c r="P208" s="21">
        <f>IF(K208&lt;='Informações do financiamento'!$C$6,($L$6*$C$2)/(1-(1/(1+$C$2)^'Informações do financiamento'!$C$6)),"")</f>
        <v>173.31801798698751</v>
      </c>
      <c r="Q208" s="22">
        <f>IF(K208&lt;='Informações do financiamento'!$C$6,N208-P208,"")</f>
        <v>16716.43750674769</v>
      </c>
      <c r="R208" s="27"/>
    </row>
    <row r="209" spans="1:18" ht="20.25" customHeight="1">
      <c r="A209" s="27"/>
      <c r="B209" s="20">
        <f>IF(B208&lt;'Informações do financiamento'!$C$6,('Tabela SAC x Prime'!B208+1),"")</f>
        <v>204</v>
      </c>
      <c r="C209" s="21">
        <f>IF(B209&lt;='Informações do financiamento'!$C$6,'Tabela SAC x Prime'!H208,"")</f>
        <v>9850</v>
      </c>
      <c r="D209" s="21">
        <f>IF(B209&lt;='Informações do financiamento'!$C$6,C209*($C$2),"")</f>
        <v>82.298283483806784</v>
      </c>
      <c r="E209" s="21">
        <f>IF(B209&lt;='Informações do financiamento'!$C$6,C209+D209,"")</f>
        <v>9932.2982834838076</v>
      </c>
      <c r="F209" s="21">
        <f>IF(B209&lt;='Informações do financiamento'!$C$6,'Informações do financiamento'!$C$4/'Informações do financiamento'!$C$6,"")</f>
        <v>50</v>
      </c>
      <c r="G209" s="21">
        <f>IF(B209&lt;='Informações do financiamento'!$C$6,F209+D209,"")</f>
        <v>132.29828348380678</v>
      </c>
      <c r="H209" s="22">
        <f>IF(B209&lt;='Informações do financiamento'!$C$6,E209-G209,"")</f>
        <v>9800</v>
      </c>
      <c r="I209" s="27"/>
      <c r="J209" s="27"/>
      <c r="K209" s="20">
        <f t="shared" si="0"/>
        <v>204</v>
      </c>
      <c r="L209" s="21">
        <f>IF(K209&lt;='Informações do financiamento'!$C$6,Q208,"")</f>
        <v>16716.43750674769</v>
      </c>
      <c r="M209" s="21">
        <f>IF(K209&lt;='Informações do financiamento'!$C$6,L209*($C$2),"")</f>
        <v>139.66843784463572</v>
      </c>
      <c r="N209" s="21">
        <f>IF(K209&lt;='Informações do financiamento'!$C$6,L209+M209,"")</f>
        <v>16856.105944592327</v>
      </c>
      <c r="O209" s="21">
        <f>IF(K209&lt;='Informações do financiamento'!$C$6,'Tabela SAC x Prime'!P209-'Tabela SAC x Prime'!M209,"")</f>
        <v>33.649580142351795</v>
      </c>
      <c r="P209" s="21">
        <f>IF(K209&lt;='Informações do financiamento'!$C$6,($L$6*$C$2)/(1-(1/(1+$C$2)^'Informações do financiamento'!$C$6)),"")</f>
        <v>173.31801798698751</v>
      </c>
      <c r="Q209" s="22">
        <f>IF(K209&lt;='Informações do financiamento'!$C$6,N209-P209,"")</f>
        <v>16682.787926605339</v>
      </c>
      <c r="R209" s="27"/>
    </row>
    <row r="210" spans="1:18" ht="20.25" customHeight="1">
      <c r="A210" s="27"/>
      <c r="B210" s="20">
        <f>IF(B209&lt;'Informações do financiamento'!$C$6,('Tabela SAC x Prime'!B209+1),"")</f>
        <v>205</v>
      </c>
      <c r="C210" s="21">
        <f>IF(B210&lt;='Informações do financiamento'!$C$6,'Tabela SAC x Prime'!H209,"")</f>
        <v>9800</v>
      </c>
      <c r="D210" s="21">
        <f>IF(B210&lt;='Informações do financiamento'!$C$6,C210*($C$2),"")</f>
        <v>81.880525699625025</v>
      </c>
      <c r="E210" s="21">
        <f>IF(B210&lt;='Informações do financiamento'!$C$6,C210+D210,"")</f>
        <v>9881.8805256996257</v>
      </c>
      <c r="F210" s="21">
        <f>IF(B210&lt;='Informações do financiamento'!$C$6,'Informações do financiamento'!$C$4/'Informações do financiamento'!$C$6,"")</f>
        <v>50</v>
      </c>
      <c r="G210" s="21">
        <f>IF(B210&lt;='Informações do financiamento'!$C$6,F210+D210,"")</f>
        <v>131.88052569962503</v>
      </c>
      <c r="H210" s="22">
        <f>IF(B210&lt;='Informações do financiamento'!$C$6,E210-G210,"")</f>
        <v>9750</v>
      </c>
      <c r="I210" s="27"/>
      <c r="J210" s="27"/>
      <c r="K210" s="20">
        <f t="shared" si="0"/>
        <v>205</v>
      </c>
      <c r="L210" s="21">
        <f>IF(K210&lt;='Informações do financiamento'!$C$6,Q209,"")</f>
        <v>16682.787926605339</v>
      </c>
      <c r="M210" s="21">
        <f>IF(K210&lt;='Informações do financiamento'!$C$6,L210*($C$2),"")</f>
        <v>139.3872903638574</v>
      </c>
      <c r="N210" s="21">
        <f>IF(K210&lt;='Informações do financiamento'!$C$6,L210+M210,"")</f>
        <v>16822.175216969197</v>
      </c>
      <c r="O210" s="21">
        <f>IF(K210&lt;='Informações do financiamento'!$C$6,'Tabela SAC x Prime'!P210-'Tabela SAC x Prime'!M210,"")</f>
        <v>33.93072762313011</v>
      </c>
      <c r="P210" s="21">
        <f>IF(K210&lt;='Informações do financiamento'!$C$6,($L$6*$C$2)/(1-(1/(1+$C$2)^'Informações do financiamento'!$C$6)),"")</f>
        <v>173.31801798698751</v>
      </c>
      <c r="Q210" s="22">
        <f>IF(K210&lt;='Informações do financiamento'!$C$6,N210-P210,"")</f>
        <v>16648.857198982209</v>
      </c>
      <c r="R210" s="27"/>
    </row>
    <row r="211" spans="1:18" ht="20.25" customHeight="1">
      <c r="A211" s="27"/>
      <c r="B211" s="20">
        <f>IF(B210&lt;'Informações do financiamento'!$C$6,('Tabela SAC x Prime'!B210+1),"")</f>
        <v>206</v>
      </c>
      <c r="C211" s="21">
        <f>IF(B211&lt;='Informações do financiamento'!$C$6,'Tabela SAC x Prime'!H210,"")</f>
        <v>9750</v>
      </c>
      <c r="D211" s="21">
        <f>IF(B211&lt;='Informações do financiamento'!$C$6,C211*($C$2),"")</f>
        <v>81.462767915443266</v>
      </c>
      <c r="E211" s="21">
        <f>IF(B211&lt;='Informações do financiamento'!$C$6,C211+D211,"")</f>
        <v>9831.4627679154437</v>
      </c>
      <c r="F211" s="21">
        <f>IF(B211&lt;='Informações do financiamento'!$C$6,'Informações do financiamento'!$C$4/'Informações do financiamento'!$C$6,"")</f>
        <v>50</v>
      </c>
      <c r="G211" s="21">
        <f>IF(B211&lt;='Informações do financiamento'!$C$6,F211+D211,"")</f>
        <v>131.46276791544327</v>
      </c>
      <c r="H211" s="22">
        <f>IF(B211&lt;='Informações do financiamento'!$C$6,E211-G211,"")</f>
        <v>9700</v>
      </c>
      <c r="I211" s="27"/>
      <c r="J211" s="27"/>
      <c r="K211" s="20">
        <f t="shared" si="0"/>
        <v>206</v>
      </c>
      <c r="L211" s="21">
        <f>IF(K211&lt;='Informações do financiamento'!$C$6,Q210,"")</f>
        <v>16648.857198982209</v>
      </c>
      <c r="M211" s="21">
        <f>IF(K211&lt;='Informações do financiamento'!$C$6,L211*($C$2),"")</f>
        <v>139.10379385210715</v>
      </c>
      <c r="N211" s="21">
        <f>IF(K211&lt;='Informações do financiamento'!$C$6,L211+M211,"")</f>
        <v>16787.960992834316</v>
      </c>
      <c r="O211" s="21">
        <f>IF(K211&lt;='Informações do financiamento'!$C$6,'Tabela SAC x Prime'!P211-'Tabela SAC x Prime'!M211,"")</f>
        <v>34.214224134880368</v>
      </c>
      <c r="P211" s="21">
        <f>IF(K211&lt;='Informações do financiamento'!$C$6,($L$6*$C$2)/(1-(1/(1+$C$2)^'Informações do financiamento'!$C$6)),"")</f>
        <v>173.31801798698751</v>
      </c>
      <c r="Q211" s="22">
        <f>IF(K211&lt;='Informações do financiamento'!$C$6,N211-P211,"")</f>
        <v>16614.642974847327</v>
      </c>
      <c r="R211" s="27"/>
    </row>
    <row r="212" spans="1:18" ht="20.25" customHeight="1">
      <c r="A212" s="27"/>
      <c r="B212" s="20">
        <f>IF(B211&lt;'Informações do financiamento'!$C$6,('Tabela SAC x Prime'!B211+1),"")</f>
        <v>207</v>
      </c>
      <c r="C212" s="21">
        <f>IF(B212&lt;='Informações do financiamento'!$C$6,'Tabela SAC x Prime'!H211,"")</f>
        <v>9700</v>
      </c>
      <c r="D212" s="21">
        <f>IF(B212&lt;='Informações do financiamento'!$C$6,C212*($C$2),"")</f>
        <v>81.045010131261506</v>
      </c>
      <c r="E212" s="21">
        <f>IF(B212&lt;='Informações do financiamento'!$C$6,C212+D212,"")</f>
        <v>9781.0450101312617</v>
      </c>
      <c r="F212" s="21">
        <f>IF(B212&lt;='Informações do financiamento'!$C$6,'Informações do financiamento'!$C$4/'Informações do financiamento'!$C$6,"")</f>
        <v>50</v>
      </c>
      <c r="G212" s="21">
        <f>IF(B212&lt;='Informações do financiamento'!$C$6,F212+D212,"")</f>
        <v>131.04501013126151</v>
      </c>
      <c r="H212" s="22">
        <f>IF(B212&lt;='Informações do financiamento'!$C$6,E212-G212,"")</f>
        <v>9650</v>
      </c>
      <c r="I212" s="27"/>
      <c r="J212" s="27"/>
      <c r="K212" s="20">
        <f t="shared" si="0"/>
        <v>207</v>
      </c>
      <c r="L212" s="21">
        <f>IF(K212&lt;='Informações do financiamento'!$C$6,Q211,"")</f>
        <v>16614.642974847327</v>
      </c>
      <c r="M212" s="21">
        <f>IF(K212&lt;='Informações do financiamento'!$C$6,L212*($C$2),"")</f>
        <v>138.81792868286541</v>
      </c>
      <c r="N212" s="21">
        <f>IF(K212&lt;='Informações do financiamento'!$C$6,L212+M212,"")</f>
        <v>16753.460903530195</v>
      </c>
      <c r="O212" s="21">
        <f>IF(K212&lt;='Informações do financiamento'!$C$6,'Tabela SAC x Prime'!P212-'Tabela SAC x Prime'!M212,"")</f>
        <v>34.500089304122099</v>
      </c>
      <c r="P212" s="21">
        <f>IF(K212&lt;='Informações do financiamento'!$C$6,($L$6*$C$2)/(1-(1/(1+$C$2)^'Informações do financiamento'!$C$6)),"")</f>
        <v>173.31801798698751</v>
      </c>
      <c r="Q212" s="22">
        <f>IF(K212&lt;='Informações do financiamento'!$C$6,N212-P212,"")</f>
        <v>16580.142885543206</v>
      </c>
      <c r="R212" s="27"/>
    </row>
    <row r="213" spans="1:18" ht="20.25" customHeight="1">
      <c r="A213" s="27"/>
      <c r="B213" s="20">
        <f>IF(B212&lt;'Informações do financiamento'!$C$6,('Tabela SAC x Prime'!B212+1),"")</f>
        <v>208</v>
      </c>
      <c r="C213" s="21">
        <f>IF(B213&lt;='Informações do financiamento'!$C$6,'Tabela SAC x Prime'!H212,"")</f>
        <v>9650</v>
      </c>
      <c r="D213" s="21">
        <f>IF(B213&lt;='Informações do financiamento'!$C$6,C213*($C$2),"")</f>
        <v>80.627252347079747</v>
      </c>
      <c r="E213" s="21">
        <f>IF(B213&lt;='Informações do financiamento'!$C$6,C213+D213,"")</f>
        <v>9730.6272523470798</v>
      </c>
      <c r="F213" s="21">
        <f>IF(B213&lt;='Informações do financiamento'!$C$6,'Informações do financiamento'!$C$4/'Informações do financiamento'!$C$6,"")</f>
        <v>50</v>
      </c>
      <c r="G213" s="21">
        <f>IF(B213&lt;='Informações do financiamento'!$C$6,F213+D213,"")</f>
        <v>130.62725234707975</v>
      </c>
      <c r="H213" s="22">
        <f>IF(B213&lt;='Informações do financiamento'!$C$6,E213-G213,"")</f>
        <v>9600</v>
      </c>
      <c r="I213" s="27"/>
      <c r="J213" s="27"/>
      <c r="K213" s="20">
        <f t="shared" si="0"/>
        <v>208</v>
      </c>
      <c r="L213" s="21">
        <f>IF(K213&lt;='Informações do financiamento'!$C$6,Q212,"")</f>
        <v>16580.142885543206</v>
      </c>
      <c r="M213" s="21">
        <f>IF(K213&lt;='Informações do financiamento'!$C$6,L213*($C$2),"")</f>
        <v>138.52967506563016</v>
      </c>
      <c r="N213" s="21">
        <f>IF(K213&lt;='Informações do financiamento'!$C$6,L213+M213,"")</f>
        <v>16718.672560608837</v>
      </c>
      <c r="O213" s="21">
        <f>IF(K213&lt;='Informações do financiamento'!$C$6,'Tabela SAC x Prime'!P213-'Tabela SAC x Prime'!M213,"")</f>
        <v>34.788342921357355</v>
      </c>
      <c r="P213" s="21">
        <f>IF(K213&lt;='Informações do financiamento'!$C$6,($L$6*$C$2)/(1-(1/(1+$C$2)^'Informações do financiamento'!$C$6)),"")</f>
        <v>173.31801798698751</v>
      </c>
      <c r="Q213" s="22">
        <f>IF(K213&lt;='Informações do financiamento'!$C$6,N213-P213,"")</f>
        <v>16545.354542621848</v>
      </c>
      <c r="R213" s="27"/>
    </row>
    <row r="214" spans="1:18" ht="20.25" customHeight="1">
      <c r="A214" s="27"/>
      <c r="B214" s="20">
        <f>IF(B213&lt;'Informações do financiamento'!$C$6,('Tabela SAC x Prime'!B213+1),"")</f>
        <v>209</v>
      </c>
      <c r="C214" s="21">
        <f>IF(B214&lt;='Informações do financiamento'!$C$6,'Tabela SAC x Prime'!H213,"")</f>
        <v>9600</v>
      </c>
      <c r="D214" s="21">
        <f>IF(B214&lt;='Informações do financiamento'!$C$6,C214*($C$2),"")</f>
        <v>80.209494562897987</v>
      </c>
      <c r="E214" s="21">
        <f>IF(B214&lt;='Informações do financiamento'!$C$6,C214+D214,"")</f>
        <v>9680.2094945628978</v>
      </c>
      <c r="F214" s="21">
        <f>IF(B214&lt;='Informações do financiamento'!$C$6,'Informações do financiamento'!$C$4/'Informações do financiamento'!$C$6,"")</f>
        <v>50</v>
      </c>
      <c r="G214" s="21">
        <f>IF(B214&lt;='Informações do financiamento'!$C$6,F214+D214,"")</f>
        <v>130.20949456289799</v>
      </c>
      <c r="H214" s="22">
        <f>IF(B214&lt;='Informações do financiamento'!$C$6,E214-G214,"")</f>
        <v>9550</v>
      </c>
      <c r="I214" s="27"/>
      <c r="J214" s="27"/>
      <c r="K214" s="20">
        <f t="shared" si="0"/>
        <v>209</v>
      </c>
      <c r="L214" s="21">
        <f>IF(K214&lt;='Informações do financiamento'!$C$6,Q213,"")</f>
        <v>16545.354542621848</v>
      </c>
      <c r="M214" s="21">
        <f>IF(K214&lt;='Informações do financiamento'!$C$6,L214*($C$2),"")</f>
        <v>138.23901304454651</v>
      </c>
      <c r="N214" s="21">
        <f>IF(K214&lt;='Informações do financiamento'!$C$6,L214+M214,"")</f>
        <v>16683.593555666394</v>
      </c>
      <c r="O214" s="21">
        <f>IF(K214&lt;='Informações do financiamento'!$C$6,'Tabela SAC x Prime'!P214-'Tabela SAC x Prime'!M214,"")</f>
        <v>35.079004942441003</v>
      </c>
      <c r="P214" s="21">
        <f>IF(K214&lt;='Informações do financiamento'!$C$6,($L$6*$C$2)/(1-(1/(1+$C$2)^'Informações do financiamento'!$C$6)),"")</f>
        <v>173.31801798698751</v>
      </c>
      <c r="Q214" s="22">
        <f>IF(K214&lt;='Informações do financiamento'!$C$6,N214-P214,"")</f>
        <v>16510.275537679405</v>
      </c>
      <c r="R214" s="27"/>
    </row>
    <row r="215" spans="1:18" ht="20.25" customHeight="1">
      <c r="A215" s="27"/>
      <c r="B215" s="20">
        <f>IF(B214&lt;'Informações do financiamento'!$C$6,('Tabela SAC x Prime'!B214+1),"")</f>
        <v>210</v>
      </c>
      <c r="C215" s="21">
        <f>IF(B215&lt;='Informações do financiamento'!$C$6,'Tabela SAC x Prime'!H214,"")</f>
        <v>9550</v>
      </c>
      <c r="D215" s="21">
        <f>IF(B215&lt;='Informações do financiamento'!$C$6,C215*($C$2),"")</f>
        <v>79.791736778716228</v>
      </c>
      <c r="E215" s="21">
        <f>IF(B215&lt;='Informações do financiamento'!$C$6,C215+D215,"")</f>
        <v>9629.7917367787159</v>
      </c>
      <c r="F215" s="21">
        <f>IF(B215&lt;='Informações do financiamento'!$C$6,'Informações do financiamento'!$C$4/'Informações do financiamento'!$C$6,"")</f>
        <v>50</v>
      </c>
      <c r="G215" s="21">
        <f>IF(B215&lt;='Informações do financiamento'!$C$6,F215+D215,"")</f>
        <v>129.79173677871623</v>
      </c>
      <c r="H215" s="22">
        <f>IF(B215&lt;='Informações do financiamento'!$C$6,E215-G215,"")</f>
        <v>9500</v>
      </c>
      <c r="I215" s="27"/>
      <c r="J215" s="27"/>
      <c r="K215" s="20">
        <f t="shared" si="0"/>
        <v>210</v>
      </c>
      <c r="L215" s="21">
        <f>IF(K215&lt;='Informações do financiamento'!$C$6,Q214,"")</f>
        <v>16510.275537679405</v>
      </c>
      <c r="M215" s="21">
        <f>IF(K215&lt;='Informações do financiamento'!$C$6,L215*($C$2),"")</f>
        <v>137.94592249702541</v>
      </c>
      <c r="N215" s="21">
        <f>IF(K215&lt;='Informações do financiamento'!$C$6,L215+M215,"")</f>
        <v>16648.221460176432</v>
      </c>
      <c r="O215" s="21">
        <f>IF(K215&lt;='Informações do financiamento'!$C$6,'Tabela SAC x Prime'!P215-'Tabela SAC x Prime'!M215,"")</f>
        <v>35.372095489962106</v>
      </c>
      <c r="P215" s="21">
        <f>IF(K215&lt;='Informações do financiamento'!$C$6,($L$6*$C$2)/(1-(1/(1+$C$2)^'Informações do financiamento'!$C$6)),"")</f>
        <v>173.31801798698751</v>
      </c>
      <c r="Q215" s="22">
        <f>IF(K215&lt;='Informações do financiamento'!$C$6,N215-P215,"")</f>
        <v>16474.903442189443</v>
      </c>
      <c r="R215" s="27"/>
    </row>
    <row r="216" spans="1:18" ht="20.25" customHeight="1">
      <c r="A216" s="27"/>
      <c r="B216" s="20">
        <f>IF(B215&lt;'Informações do financiamento'!$C$6,('Tabela SAC x Prime'!B215+1),"")</f>
        <v>211</v>
      </c>
      <c r="C216" s="21">
        <f>IF(B216&lt;='Informações do financiamento'!$C$6,'Tabela SAC x Prime'!H215,"")</f>
        <v>9500</v>
      </c>
      <c r="D216" s="21">
        <f>IF(B216&lt;='Informações do financiamento'!$C$6,C216*($C$2),"")</f>
        <v>79.373978994534468</v>
      </c>
      <c r="E216" s="21">
        <f>IF(B216&lt;='Informações do financiamento'!$C$6,C216+D216,"")</f>
        <v>9579.3739789945339</v>
      </c>
      <c r="F216" s="21">
        <f>IF(B216&lt;='Informações do financiamento'!$C$6,'Informações do financiamento'!$C$4/'Informações do financiamento'!$C$6,"")</f>
        <v>50</v>
      </c>
      <c r="G216" s="21">
        <f>IF(B216&lt;='Informações do financiamento'!$C$6,F216+D216,"")</f>
        <v>129.37397899453447</v>
      </c>
      <c r="H216" s="22">
        <f>IF(B216&lt;='Informações do financiamento'!$C$6,E216-G216,"")</f>
        <v>9450</v>
      </c>
      <c r="I216" s="27"/>
      <c r="J216" s="27"/>
      <c r="K216" s="20">
        <f t="shared" si="0"/>
        <v>211</v>
      </c>
      <c r="L216" s="21">
        <f>IF(K216&lt;='Informações do financiamento'!$C$6,Q215,"")</f>
        <v>16474.903442189443</v>
      </c>
      <c r="M216" s="21">
        <f>IF(K216&lt;='Informações do financiamento'!$C$6,L216*($C$2),"")</f>
        <v>137.65038313235036</v>
      </c>
      <c r="N216" s="21">
        <f>IF(K216&lt;='Informações do financiamento'!$C$6,L216+M216,"")</f>
        <v>16612.553825321793</v>
      </c>
      <c r="O216" s="21">
        <f>IF(K216&lt;='Informações do financiamento'!$C$6,'Tabela SAC x Prime'!P216-'Tabela SAC x Prime'!M216,"")</f>
        <v>35.667634854637157</v>
      </c>
      <c r="P216" s="21">
        <f>IF(K216&lt;='Informações do financiamento'!$C$6,($L$6*$C$2)/(1-(1/(1+$C$2)^'Informações do financiamento'!$C$6)),"")</f>
        <v>173.31801798698751</v>
      </c>
      <c r="Q216" s="22">
        <f>IF(K216&lt;='Informações do financiamento'!$C$6,N216-P216,"")</f>
        <v>16439.235807334804</v>
      </c>
      <c r="R216" s="27"/>
    </row>
    <row r="217" spans="1:18" ht="20.25" customHeight="1">
      <c r="A217" s="27"/>
      <c r="B217" s="20">
        <f>IF(B216&lt;'Informações do financiamento'!$C$6,('Tabela SAC x Prime'!B216+1),"")</f>
        <v>212</v>
      </c>
      <c r="C217" s="21">
        <f>IF(B217&lt;='Informações do financiamento'!$C$6,'Tabela SAC x Prime'!H216,"")</f>
        <v>9450</v>
      </c>
      <c r="D217" s="21">
        <f>IF(B217&lt;='Informações do financiamento'!$C$6,C217*($C$2),"")</f>
        <v>78.956221210352709</v>
      </c>
      <c r="E217" s="21">
        <f>IF(B217&lt;='Informações do financiamento'!$C$6,C217+D217,"")</f>
        <v>9528.9562212103519</v>
      </c>
      <c r="F217" s="21">
        <f>IF(B217&lt;='Informações do financiamento'!$C$6,'Informações do financiamento'!$C$4/'Informações do financiamento'!$C$6,"")</f>
        <v>50</v>
      </c>
      <c r="G217" s="21">
        <f>IF(B217&lt;='Informações do financiamento'!$C$6,F217+D217,"")</f>
        <v>128.95622121035271</v>
      </c>
      <c r="H217" s="22">
        <f>IF(B217&lt;='Informações do financiamento'!$C$6,E217-G217,"")</f>
        <v>9400</v>
      </c>
      <c r="I217" s="27"/>
      <c r="J217" s="27"/>
      <c r="K217" s="20">
        <f t="shared" si="0"/>
        <v>212</v>
      </c>
      <c r="L217" s="21">
        <f>IF(K217&lt;='Informações do financiamento'!$C$6,Q216,"")</f>
        <v>16439.235807334804</v>
      </c>
      <c r="M217" s="21">
        <f>IF(K217&lt;='Informações do financiamento'!$C$6,L217*($C$2),"")</f>
        <v>137.35237449027281</v>
      </c>
      <c r="N217" s="21">
        <f>IF(K217&lt;='Informações do financiamento'!$C$6,L217+M217,"")</f>
        <v>16576.588181825078</v>
      </c>
      <c r="O217" s="21">
        <f>IF(K217&lt;='Informações do financiamento'!$C$6,'Tabela SAC x Prime'!P217-'Tabela SAC x Prime'!M217,"")</f>
        <v>35.965643496714705</v>
      </c>
      <c r="P217" s="21">
        <f>IF(K217&lt;='Informações do financiamento'!$C$6,($L$6*$C$2)/(1-(1/(1+$C$2)^'Informações do financiamento'!$C$6)),"")</f>
        <v>173.31801798698751</v>
      </c>
      <c r="Q217" s="22">
        <f>IF(K217&lt;='Informações do financiamento'!$C$6,N217-P217,"")</f>
        <v>16403.27016383809</v>
      </c>
      <c r="R217" s="27"/>
    </row>
    <row r="218" spans="1:18" ht="20.25" customHeight="1">
      <c r="A218" s="27"/>
      <c r="B218" s="20">
        <f>IF(B217&lt;'Informações do financiamento'!$C$6,('Tabela SAC x Prime'!B217+1),"")</f>
        <v>213</v>
      </c>
      <c r="C218" s="21">
        <f>IF(B218&lt;='Informações do financiamento'!$C$6,'Tabela SAC x Prime'!H217,"")</f>
        <v>9400</v>
      </c>
      <c r="D218" s="21">
        <f>IF(B218&lt;='Informações do financiamento'!$C$6,C218*($C$2),"")</f>
        <v>78.538463426170949</v>
      </c>
      <c r="E218" s="21">
        <f>IF(B218&lt;='Informações do financiamento'!$C$6,C218+D218,"")</f>
        <v>9478.5384634261718</v>
      </c>
      <c r="F218" s="21">
        <f>IF(B218&lt;='Informações do financiamento'!$C$6,'Informações do financiamento'!$C$4/'Informações do financiamento'!$C$6,"")</f>
        <v>50</v>
      </c>
      <c r="G218" s="21">
        <f>IF(B218&lt;='Informações do financiamento'!$C$6,F218+D218,"")</f>
        <v>128.53846342617095</v>
      </c>
      <c r="H218" s="22">
        <f>IF(B218&lt;='Informações do financiamento'!$C$6,E218-G218,"")</f>
        <v>9350</v>
      </c>
      <c r="I218" s="27"/>
      <c r="J218" s="27"/>
      <c r="K218" s="20">
        <f t="shared" si="0"/>
        <v>213</v>
      </c>
      <c r="L218" s="21">
        <f>IF(K218&lt;='Informações do financiamento'!$C$6,Q217,"")</f>
        <v>16403.27016383809</v>
      </c>
      <c r="M218" s="21">
        <f>IF(K218&lt;='Informações do financiamento'!$C$6,L218*($C$2),"")</f>
        <v>137.05187593959562</v>
      </c>
      <c r="N218" s="21">
        <f>IF(K218&lt;='Informações do financiamento'!$C$6,L218+M218,"")</f>
        <v>16540.322039777686</v>
      </c>
      <c r="O218" s="21">
        <f>IF(K218&lt;='Informações do financiamento'!$C$6,'Tabela SAC x Prime'!P218-'Tabela SAC x Prime'!M218,"")</f>
        <v>36.266142047391895</v>
      </c>
      <c r="P218" s="21">
        <f>IF(K218&lt;='Informações do financiamento'!$C$6,($L$6*$C$2)/(1-(1/(1+$C$2)^'Informações do financiamento'!$C$6)),"")</f>
        <v>173.31801798698751</v>
      </c>
      <c r="Q218" s="22">
        <f>IF(K218&lt;='Informações do financiamento'!$C$6,N218-P218,"")</f>
        <v>16367.004021790699</v>
      </c>
      <c r="R218" s="27"/>
    </row>
    <row r="219" spans="1:18" ht="20.25" customHeight="1">
      <c r="A219" s="27"/>
      <c r="B219" s="20">
        <f>IF(B218&lt;'Informações do financiamento'!$C$6,('Tabela SAC x Prime'!B218+1),"")</f>
        <v>214</v>
      </c>
      <c r="C219" s="21">
        <f>IF(B219&lt;='Informações do financiamento'!$C$6,'Tabela SAC x Prime'!H218,"")</f>
        <v>9350</v>
      </c>
      <c r="D219" s="21">
        <f>IF(B219&lt;='Informações do financiamento'!$C$6,C219*($C$2),"")</f>
        <v>78.12070564198919</v>
      </c>
      <c r="E219" s="21">
        <f>IF(B219&lt;='Informações do financiamento'!$C$6,C219+D219,"")</f>
        <v>9428.1207056419898</v>
      </c>
      <c r="F219" s="21">
        <f>IF(B219&lt;='Informações do financiamento'!$C$6,'Informações do financiamento'!$C$4/'Informações do financiamento'!$C$6,"")</f>
        <v>50</v>
      </c>
      <c r="G219" s="21">
        <f>IF(B219&lt;='Informações do financiamento'!$C$6,F219+D219,"")</f>
        <v>128.12070564198919</v>
      </c>
      <c r="H219" s="22">
        <f>IF(B219&lt;='Informações do financiamento'!$C$6,E219-G219,"")</f>
        <v>9300</v>
      </c>
      <c r="I219" s="27"/>
      <c r="J219" s="27"/>
      <c r="K219" s="20">
        <f t="shared" si="0"/>
        <v>214</v>
      </c>
      <c r="L219" s="21">
        <f>IF(K219&lt;='Informações do financiamento'!$C$6,Q218,"")</f>
        <v>16367.004021790699</v>
      </c>
      <c r="M219" s="21">
        <f>IF(K219&lt;='Informações do financiamento'!$C$6,L219*($C$2),"")</f>
        <v>136.74886667674485</v>
      </c>
      <c r="N219" s="21">
        <f>IF(K219&lt;='Informações do financiamento'!$C$6,L219+M219,"")</f>
        <v>16503.752888467443</v>
      </c>
      <c r="O219" s="21">
        <f>IF(K219&lt;='Informações do financiamento'!$C$6,'Tabela SAC x Prime'!P219-'Tabela SAC x Prime'!M219,"")</f>
        <v>36.56915131024266</v>
      </c>
      <c r="P219" s="21">
        <f>IF(K219&lt;='Informações do financiamento'!$C$6,($L$6*$C$2)/(1-(1/(1+$C$2)^'Informações do financiamento'!$C$6)),"")</f>
        <v>173.31801798698751</v>
      </c>
      <c r="Q219" s="22">
        <f>IF(K219&lt;='Informações do financiamento'!$C$6,N219-P219,"")</f>
        <v>16330.434870480456</v>
      </c>
      <c r="R219" s="27"/>
    </row>
    <row r="220" spans="1:18" ht="20.25" customHeight="1">
      <c r="A220" s="27"/>
      <c r="B220" s="20">
        <f>IF(B219&lt;'Informações do financiamento'!$C$6,('Tabela SAC x Prime'!B219+1),"")</f>
        <v>215</v>
      </c>
      <c r="C220" s="21">
        <f>IF(B220&lt;='Informações do financiamento'!$C$6,'Tabela SAC x Prime'!H219,"")</f>
        <v>9300</v>
      </c>
      <c r="D220" s="21">
        <f>IF(B220&lt;='Informações do financiamento'!$C$6,C220*($C$2),"")</f>
        <v>77.70294785780743</v>
      </c>
      <c r="E220" s="21">
        <f>IF(B220&lt;='Informações do financiamento'!$C$6,C220+D220,"")</f>
        <v>9377.7029478578079</v>
      </c>
      <c r="F220" s="21">
        <f>IF(B220&lt;='Informações do financiamento'!$C$6,'Informações do financiamento'!$C$4/'Informações do financiamento'!$C$6,"")</f>
        <v>50</v>
      </c>
      <c r="G220" s="21">
        <f>IF(B220&lt;='Informações do financiamento'!$C$6,F220+D220,"")</f>
        <v>127.70294785780743</v>
      </c>
      <c r="H220" s="22">
        <f>IF(B220&lt;='Informações do financiamento'!$C$6,E220-G220,"")</f>
        <v>9250</v>
      </c>
      <c r="I220" s="27"/>
      <c r="J220" s="27"/>
      <c r="K220" s="20">
        <f t="shared" si="0"/>
        <v>215</v>
      </c>
      <c r="L220" s="21">
        <f>IF(K220&lt;='Informações do financiamento'!$C$6,Q219,"")</f>
        <v>16330.434870480456</v>
      </c>
      <c r="M220" s="21">
        <f>IF(K220&lt;='Informações do financiamento'!$C$6,L220*($C$2),"")</f>
        <v>136.44332572432936</v>
      </c>
      <c r="N220" s="21">
        <f>IF(K220&lt;='Informações do financiamento'!$C$6,L220+M220,"")</f>
        <v>16466.878196204787</v>
      </c>
      <c r="O220" s="21">
        <f>IF(K220&lt;='Informações do financiamento'!$C$6,'Tabela SAC x Prime'!P220-'Tabela SAC x Prime'!M220,"")</f>
        <v>36.874692262658158</v>
      </c>
      <c r="P220" s="21">
        <f>IF(K220&lt;='Informações do financiamento'!$C$6,($L$6*$C$2)/(1-(1/(1+$C$2)^'Informações do financiamento'!$C$6)),"")</f>
        <v>173.31801798698751</v>
      </c>
      <c r="Q220" s="22">
        <f>IF(K220&lt;='Informações do financiamento'!$C$6,N220-P220,"")</f>
        <v>16293.5601782178</v>
      </c>
      <c r="R220" s="27"/>
    </row>
    <row r="221" spans="1:18" ht="20.25" customHeight="1">
      <c r="A221" s="27"/>
      <c r="B221" s="20">
        <f>IF(B220&lt;'Informações do financiamento'!$C$6,('Tabela SAC x Prime'!B220+1),"")</f>
        <v>216</v>
      </c>
      <c r="C221" s="21">
        <f>IF(B221&lt;='Informações do financiamento'!$C$6,'Tabela SAC x Prime'!H220,"")</f>
        <v>9250</v>
      </c>
      <c r="D221" s="21">
        <f>IF(B221&lt;='Informações do financiamento'!$C$6,C221*($C$2),"")</f>
        <v>77.285190073625671</v>
      </c>
      <c r="E221" s="21">
        <f>IF(B221&lt;='Informações do financiamento'!$C$6,C221+D221,"")</f>
        <v>9327.2851900736259</v>
      </c>
      <c r="F221" s="21">
        <f>IF(B221&lt;='Informações do financiamento'!$C$6,'Informações do financiamento'!$C$4/'Informações do financiamento'!$C$6,"")</f>
        <v>50</v>
      </c>
      <c r="G221" s="21">
        <f>IF(B221&lt;='Informações do financiamento'!$C$6,F221+D221,"")</f>
        <v>127.28519007362567</v>
      </c>
      <c r="H221" s="22">
        <f>IF(B221&lt;='Informações do financiamento'!$C$6,E221-G221,"")</f>
        <v>9200</v>
      </c>
      <c r="I221" s="27"/>
      <c r="J221" s="27"/>
      <c r="K221" s="20">
        <f t="shared" si="0"/>
        <v>216</v>
      </c>
      <c r="L221" s="21">
        <f>IF(K221&lt;='Informações do financiamento'!$C$6,Q220,"")</f>
        <v>16293.5601782178</v>
      </c>
      <c r="M221" s="21">
        <f>IF(K221&lt;='Informações do financiamento'!$C$6,L221*($C$2),"")</f>
        <v>136.13523192968873</v>
      </c>
      <c r="N221" s="21">
        <f>IF(K221&lt;='Informações do financiamento'!$C$6,L221+M221,"")</f>
        <v>16429.695410147488</v>
      </c>
      <c r="O221" s="21">
        <f>IF(K221&lt;='Informações do financiamento'!$C$6,'Tabela SAC x Prime'!P221-'Tabela SAC x Prime'!M221,"")</f>
        <v>37.182786057298784</v>
      </c>
      <c r="P221" s="21">
        <f>IF(K221&lt;='Informações do financiamento'!$C$6,($L$6*$C$2)/(1-(1/(1+$C$2)^'Informações do financiamento'!$C$6)),"")</f>
        <v>173.31801798698751</v>
      </c>
      <c r="Q221" s="22">
        <f>IF(K221&lt;='Informações do financiamento'!$C$6,N221-P221,"")</f>
        <v>16256.377392160501</v>
      </c>
      <c r="R221" s="27"/>
    </row>
    <row r="222" spans="1:18" ht="20.25" customHeight="1">
      <c r="A222" s="27"/>
      <c r="B222" s="20">
        <f>IF(B221&lt;'Informações do financiamento'!$C$6,('Tabela SAC x Prime'!B221+1),"")</f>
        <v>217</v>
      </c>
      <c r="C222" s="21">
        <f>IF(B222&lt;='Informações do financiamento'!$C$6,'Tabela SAC x Prime'!H221,"")</f>
        <v>9200</v>
      </c>
      <c r="D222" s="21">
        <f>IF(B222&lt;='Informações do financiamento'!$C$6,C222*($C$2),"")</f>
        <v>76.867432289443911</v>
      </c>
      <c r="E222" s="21">
        <f>IF(B222&lt;='Informações do financiamento'!$C$6,C222+D222,"")</f>
        <v>9276.867432289444</v>
      </c>
      <c r="F222" s="21">
        <f>IF(B222&lt;='Informações do financiamento'!$C$6,'Informações do financiamento'!$C$4/'Informações do financiamento'!$C$6,"")</f>
        <v>50</v>
      </c>
      <c r="G222" s="21">
        <f>IF(B222&lt;='Informações do financiamento'!$C$6,F222+D222,"")</f>
        <v>126.86743228944391</v>
      </c>
      <c r="H222" s="22">
        <f>IF(B222&lt;='Informações do financiamento'!$C$6,E222-G222,"")</f>
        <v>9150</v>
      </c>
      <c r="I222" s="27"/>
      <c r="J222" s="27"/>
      <c r="K222" s="20">
        <f t="shared" si="0"/>
        <v>217</v>
      </c>
      <c r="L222" s="21">
        <f>IF(K222&lt;='Informações do financiamento'!$C$6,Q221,"")</f>
        <v>16256.377392160501</v>
      </c>
      <c r="M222" s="21">
        <f>IF(K222&lt;='Informações do financiamento'!$C$6,L222*($C$2),"")</f>
        <v>135.82456396342869</v>
      </c>
      <c r="N222" s="21">
        <f>IF(K222&lt;='Informações do financiamento'!$C$6,L222+M222,"")</f>
        <v>16392.201956123929</v>
      </c>
      <c r="O222" s="21">
        <f>IF(K222&lt;='Informações do financiamento'!$C$6,'Tabela SAC x Prime'!P222-'Tabela SAC x Prime'!M222,"")</f>
        <v>37.493454023558826</v>
      </c>
      <c r="P222" s="21">
        <f>IF(K222&lt;='Informações do financiamento'!$C$6,($L$6*$C$2)/(1-(1/(1+$C$2)^'Informações do financiamento'!$C$6)),"")</f>
        <v>173.31801798698751</v>
      </c>
      <c r="Q222" s="22">
        <f>IF(K222&lt;='Informações do financiamento'!$C$6,N222-P222,"")</f>
        <v>16218.883938136942</v>
      </c>
      <c r="R222" s="27"/>
    </row>
    <row r="223" spans="1:18" ht="20.25" customHeight="1">
      <c r="A223" s="27"/>
      <c r="B223" s="20">
        <f>IF(B222&lt;'Informações do financiamento'!$C$6,('Tabela SAC x Prime'!B222+1),"")</f>
        <v>218</v>
      </c>
      <c r="C223" s="21">
        <f>IF(B223&lt;='Informações do financiamento'!$C$6,'Tabela SAC x Prime'!H222,"")</f>
        <v>9150</v>
      </c>
      <c r="D223" s="21">
        <f>IF(B223&lt;='Informações do financiamento'!$C$6,C223*($C$2),"")</f>
        <v>76.449674505262138</v>
      </c>
      <c r="E223" s="21">
        <f>IF(B223&lt;='Informações do financiamento'!$C$6,C223+D223,"")</f>
        <v>9226.449674505262</v>
      </c>
      <c r="F223" s="21">
        <f>IF(B223&lt;='Informações do financiamento'!$C$6,'Informações do financiamento'!$C$4/'Informações do financiamento'!$C$6,"")</f>
        <v>50</v>
      </c>
      <c r="G223" s="21">
        <f>IF(B223&lt;='Informações do financiamento'!$C$6,F223+D223,"")</f>
        <v>126.44967450526214</v>
      </c>
      <c r="H223" s="22">
        <f>IF(B223&lt;='Informações do financiamento'!$C$6,E223-G223,"")</f>
        <v>9100</v>
      </c>
      <c r="I223" s="27"/>
      <c r="J223" s="27"/>
      <c r="K223" s="20">
        <f t="shared" si="0"/>
        <v>218</v>
      </c>
      <c r="L223" s="21">
        <f>IF(K223&lt;='Informações do financiamento'!$C$6,Q222,"")</f>
        <v>16218.883938136942</v>
      </c>
      <c r="M223" s="21">
        <f>IF(K223&lt;='Informações do financiamento'!$C$6,L223*($C$2),"")</f>
        <v>135.51130031794463</v>
      </c>
      <c r="N223" s="21">
        <f>IF(K223&lt;='Informações do financiamento'!$C$6,L223+M223,"")</f>
        <v>16354.395238454887</v>
      </c>
      <c r="O223" s="21">
        <f>IF(K223&lt;='Informações do financiamento'!$C$6,'Tabela SAC x Prime'!P223-'Tabela SAC x Prime'!M223,"")</f>
        <v>37.806717669042882</v>
      </c>
      <c r="P223" s="21">
        <f>IF(K223&lt;='Informações do financiamento'!$C$6,($L$6*$C$2)/(1-(1/(1+$C$2)^'Informações do financiamento'!$C$6)),"")</f>
        <v>173.31801798698751</v>
      </c>
      <c r="Q223" s="22">
        <f>IF(K223&lt;='Informações do financiamento'!$C$6,N223-P223,"")</f>
        <v>16181.0772204679</v>
      </c>
      <c r="R223" s="27"/>
    </row>
    <row r="224" spans="1:18" ht="20.25" customHeight="1">
      <c r="A224" s="27"/>
      <c r="B224" s="20">
        <f>IF(B223&lt;'Informações do financiamento'!$C$6,('Tabela SAC x Prime'!B223+1),"")</f>
        <v>219</v>
      </c>
      <c r="C224" s="21">
        <f>IF(B224&lt;='Informações do financiamento'!$C$6,'Tabela SAC x Prime'!H223,"")</f>
        <v>9100</v>
      </c>
      <c r="D224" s="21">
        <f>IF(B224&lt;='Informações do financiamento'!$C$6,C224*($C$2),"")</f>
        <v>76.031916721080378</v>
      </c>
      <c r="E224" s="21">
        <f>IF(B224&lt;='Informações do financiamento'!$C$6,C224+D224,"")</f>
        <v>9176.0319167210801</v>
      </c>
      <c r="F224" s="21">
        <f>IF(B224&lt;='Informações do financiamento'!$C$6,'Informações do financiamento'!$C$4/'Informações do financiamento'!$C$6,"")</f>
        <v>50</v>
      </c>
      <c r="G224" s="21">
        <f>IF(B224&lt;='Informações do financiamento'!$C$6,F224+D224,"")</f>
        <v>126.03191672108038</v>
      </c>
      <c r="H224" s="22">
        <f>IF(B224&lt;='Informações do financiamento'!$C$6,E224-G224,"")</f>
        <v>9050</v>
      </c>
      <c r="I224" s="27"/>
      <c r="J224" s="27"/>
      <c r="K224" s="20">
        <f t="shared" si="0"/>
        <v>219</v>
      </c>
      <c r="L224" s="21">
        <f>IF(K224&lt;='Informações do financiamento'!$C$6,Q223,"")</f>
        <v>16181.0772204679</v>
      </c>
      <c r="M224" s="21">
        <f>IF(K224&lt;='Informações do financiamento'!$C$6,L224*($C$2),"")</f>
        <v>135.19541930593255</v>
      </c>
      <c r="N224" s="21">
        <f>IF(K224&lt;='Informações do financiamento'!$C$6,L224+M224,"")</f>
        <v>16316.272639773832</v>
      </c>
      <c r="O224" s="21">
        <f>IF(K224&lt;='Informações do financiamento'!$C$6,'Tabela SAC x Prime'!P224-'Tabela SAC x Prime'!M224,"")</f>
        <v>38.122598681054967</v>
      </c>
      <c r="P224" s="21">
        <f>IF(K224&lt;='Informações do financiamento'!$C$6,($L$6*$C$2)/(1-(1/(1+$C$2)^'Informações do financiamento'!$C$6)),"")</f>
        <v>173.31801798698751</v>
      </c>
      <c r="Q224" s="22">
        <f>IF(K224&lt;='Informações do financiamento'!$C$6,N224-P224,"")</f>
        <v>16142.954621786845</v>
      </c>
      <c r="R224" s="27"/>
    </row>
    <row r="225" spans="1:18" ht="20.25" customHeight="1">
      <c r="A225" s="27"/>
      <c r="B225" s="20">
        <f>IF(B224&lt;'Informações do financiamento'!$C$6,('Tabela SAC x Prime'!B224+1),"")</f>
        <v>220</v>
      </c>
      <c r="C225" s="21">
        <f>IF(B225&lt;='Informações do financiamento'!$C$6,'Tabela SAC x Prime'!H224,"")</f>
        <v>9050</v>
      </c>
      <c r="D225" s="21">
        <f>IF(B225&lt;='Informações do financiamento'!$C$6,C225*($C$2),"")</f>
        <v>75.614158936898619</v>
      </c>
      <c r="E225" s="21">
        <f>IF(B225&lt;='Informações do financiamento'!$C$6,C225+D225,"")</f>
        <v>9125.6141589368981</v>
      </c>
      <c r="F225" s="21">
        <f>IF(B225&lt;='Informações do financiamento'!$C$6,'Informações do financiamento'!$C$4/'Informações do financiamento'!$C$6,"")</f>
        <v>50</v>
      </c>
      <c r="G225" s="21">
        <f>IF(B225&lt;='Informações do financiamento'!$C$6,F225+D225,"")</f>
        <v>125.61415893689862</v>
      </c>
      <c r="H225" s="22">
        <f>IF(B225&lt;='Informações do financiamento'!$C$6,E225-G225,"")</f>
        <v>9000</v>
      </c>
      <c r="I225" s="27"/>
      <c r="J225" s="27"/>
      <c r="K225" s="20">
        <f t="shared" si="0"/>
        <v>220</v>
      </c>
      <c r="L225" s="21">
        <f>IF(K225&lt;='Informações do financiamento'!$C$6,Q224,"")</f>
        <v>16142.954621786845</v>
      </c>
      <c r="M225" s="21">
        <f>IF(K225&lt;='Informações do financiamento'!$C$6,L225*($C$2),"")</f>
        <v>134.8768990588876</v>
      </c>
      <c r="N225" s="21">
        <f>IF(K225&lt;='Informações do financiamento'!$C$6,L225+M225,"")</f>
        <v>16277.831520845732</v>
      </c>
      <c r="O225" s="21">
        <f>IF(K225&lt;='Informações do financiamento'!$C$6,'Tabela SAC x Prime'!P225-'Tabela SAC x Prime'!M225,"")</f>
        <v>38.441118928099911</v>
      </c>
      <c r="P225" s="21">
        <f>IF(K225&lt;='Informações do financiamento'!$C$6,($L$6*$C$2)/(1-(1/(1+$C$2)^'Informações do financiamento'!$C$6)),"")</f>
        <v>173.31801798698751</v>
      </c>
      <c r="Q225" s="22">
        <f>IF(K225&lt;='Informações do financiamento'!$C$6,N225-P225,"")</f>
        <v>16104.513502858745</v>
      </c>
      <c r="R225" s="27"/>
    </row>
    <row r="226" spans="1:18" ht="20.25" customHeight="1">
      <c r="A226" s="27"/>
      <c r="B226" s="20">
        <f>IF(B225&lt;'Informações do financiamento'!$C$6,('Tabela SAC x Prime'!B225+1),"")</f>
        <v>221</v>
      </c>
      <c r="C226" s="21">
        <f>IF(B226&lt;='Informações do financiamento'!$C$6,'Tabela SAC x Prime'!H225,"")</f>
        <v>9000</v>
      </c>
      <c r="D226" s="21">
        <f>IF(B226&lt;='Informações do financiamento'!$C$6,C226*($C$2),"")</f>
        <v>75.196401152716859</v>
      </c>
      <c r="E226" s="21">
        <f>IF(B226&lt;='Informações do financiamento'!$C$6,C226+D226,"")</f>
        <v>9075.1964011527161</v>
      </c>
      <c r="F226" s="21">
        <f>IF(B226&lt;='Informações do financiamento'!$C$6,'Informações do financiamento'!$C$4/'Informações do financiamento'!$C$6,"")</f>
        <v>50</v>
      </c>
      <c r="G226" s="21">
        <f>IF(B226&lt;='Informações do financiamento'!$C$6,F226+D226,"")</f>
        <v>125.19640115271686</v>
      </c>
      <c r="H226" s="22">
        <f>IF(B226&lt;='Informações do financiamento'!$C$6,E226-G226,"")</f>
        <v>8950</v>
      </c>
      <c r="I226" s="27"/>
      <c r="J226" s="27"/>
      <c r="K226" s="20">
        <f t="shared" si="0"/>
        <v>221</v>
      </c>
      <c r="L226" s="21">
        <f>IF(K226&lt;='Informações do financiamento'!$C$6,Q225,"")</f>
        <v>16104.513502858745</v>
      </c>
      <c r="M226" s="21">
        <f>IF(K226&lt;='Informações do financiamento'!$C$6,L226*($C$2),"")</f>
        <v>134.55571752559018</v>
      </c>
      <c r="N226" s="21">
        <f>IF(K226&lt;='Informações do financiamento'!$C$6,L226+M226,"")</f>
        <v>16239.069220384335</v>
      </c>
      <c r="O226" s="21">
        <f>IF(K226&lt;='Informações do financiamento'!$C$6,'Tabela SAC x Prime'!P226-'Tabela SAC x Prime'!M226,"")</f>
        <v>38.762300461397331</v>
      </c>
      <c r="P226" s="21">
        <f>IF(K226&lt;='Informações do financiamento'!$C$6,($L$6*$C$2)/(1-(1/(1+$C$2)^'Informações do financiamento'!$C$6)),"")</f>
        <v>173.31801798698751</v>
      </c>
      <c r="Q226" s="22">
        <f>IF(K226&lt;='Informações do financiamento'!$C$6,N226-P226,"")</f>
        <v>16065.751202397349</v>
      </c>
      <c r="R226" s="27"/>
    </row>
    <row r="227" spans="1:18" ht="20.25" customHeight="1">
      <c r="A227" s="27"/>
      <c r="B227" s="20">
        <f>IF(B226&lt;'Informações do financiamento'!$C$6,('Tabela SAC x Prime'!B226+1),"")</f>
        <v>222</v>
      </c>
      <c r="C227" s="21">
        <f>IF(B227&lt;='Informações do financiamento'!$C$6,'Tabela SAC x Prime'!H226,"")</f>
        <v>8950</v>
      </c>
      <c r="D227" s="21">
        <f>IF(B227&lt;='Informações do financiamento'!$C$6,C227*($C$2),"")</f>
        <v>74.7786433685351</v>
      </c>
      <c r="E227" s="21">
        <f>IF(B227&lt;='Informações do financiamento'!$C$6,C227+D227,"")</f>
        <v>9024.778643368536</v>
      </c>
      <c r="F227" s="21">
        <f>IF(B227&lt;='Informações do financiamento'!$C$6,'Informações do financiamento'!$C$4/'Informações do financiamento'!$C$6,"")</f>
        <v>50</v>
      </c>
      <c r="G227" s="21">
        <f>IF(B227&lt;='Informações do financiamento'!$C$6,F227+D227,"")</f>
        <v>124.7786433685351</v>
      </c>
      <c r="H227" s="22">
        <f>IF(B227&lt;='Informações do financiamento'!$C$6,E227-G227,"")</f>
        <v>8900</v>
      </c>
      <c r="I227" s="27"/>
      <c r="J227" s="27"/>
      <c r="K227" s="20">
        <f t="shared" si="0"/>
        <v>222</v>
      </c>
      <c r="L227" s="21">
        <f>IF(K227&lt;='Informações do financiamento'!$C$6,Q226,"")</f>
        <v>16065.751202397349</v>
      </c>
      <c r="M227" s="21">
        <f>IF(K227&lt;='Informações do financiamento'!$C$6,L227*($C$2),"")</f>
        <v>134.23185247057935</v>
      </c>
      <c r="N227" s="21">
        <f>IF(K227&lt;='Informações do financiamento'!$C$6,L227+M227,"")</f>
        <v>16199.983054867927</v>
      </c>
      <c r="O227" s="21">
        <f>IF(K227&lt;='Informações do financiamento'!$C$6,'Tabela SAC x Prime'!P227-'Tabela SAC x Prime'!M227,"")</f>
        <v>39.086165516408158</v>
      </c>
      <c r="P227" s="21">
        <f>IF(K227&lt;='Informações do financiamento'!$C$6,($L$6*$C$2)/(1-(1/(1+$C$2)^'Informações do financiamento'!$C$6)),"")</f>
        <v>173.31801798698751</v>
      </c>
      <c r="Q227" s="22">
        <f>IF(K227&lt;='Informações do financiamento'!$C$6,N227-P227,"")</f>
        <v>16026.665036880941</v>
      </c>
      <c r="R227" s="27"/>
    </row>
    <row r="228" spans="1:18" ht="20.25" customHeight="1">
      <c r="A228" s="27"/>
      <c r="B228" s="20">
        <f>IF(B227&lt;'Informações do financiamento'!$C$6,('Tabela SAC x Prime'!B227+1),"")</f>
        <v>223</v>
      </c>
      <c r="C228" s="21">
        <f>IF(B228&lt;='Informações do financiamento'!$C$6,'Tabela SAC x Prime'!H227,"")</f>
        <v>8900</v>
      </c>
      <c r="D228" s="21">
        <f>IF(B228&lt;='Informações do financiamento'!$C$6,C228*($C$2),"")</f>
        <v>74.360885584353341</v>
      </c>
      <c r="E228" s="21">
        <f>IF(B228&lt;='Informações do financiamento'!$C$6,C228+D228,"")</f>
        <v>8974.360885584354</v>
      </c>
      <c r="F228" s="21">
        <f>IF(B228&lt;='Informações do financiamento'!$C$6,'Informações do financiamento'!$C$4/'Informações do financiamento'!$C$6,"")</f>
        <v>50</v>
      </c>
      <c r="G228" s="21">
        <f>IF(B228&lt;='Informações do financiamento'!$C$6,F228+D228,"")</f>
        <v>124.36088558435334</v>
      </c>
      <c r="H228" s="22">
        <f>IF(B228&lt;='Informações do financiamento'!$C$6,E228-G228,"")</f>
        <v>8850</v>
      </c>
      <c r="I228" s="27"/>
      <c r="J228" s="27"/>
      <c r="K228" s="20">
        <f t="shared" si="0"/>
        <v>223</v>
      </c>
      <c r="L228" s="21">
        <f>IF(K228&lt;='Informações do financiamento'!$C$6,Q227,"")</f>
        <v>16026.665036880941</v>
      </c>
      <c r="M228" s="21">
        <f>IF(K228&lt;='Informações do financiamento'!$C$6,L228*($C$2),"")</f>
        <v>133.90528147261344</v>
      </c>
      <c r="N228" s="21">
        <f>IF(K228&lt;='Informações do financiamento'!$C$6,L228+M228,"")</f>
        <v>16160.570318353553</v>
      </c>
      <c r="O228" s="21">
        <f>IF(K228&lt;='Informações do financiamento'!$C$6,'Tabela SAC x Prime'!P228-'Tabela SAC x Prime'!M228,"")</f>
        <v>39.412736514374075</v>
      </c>
      <c r="P228" s="21">
        <f>IF(K228&lt;='Informações do financiamento'!$C$6,($L$6*$C$2)/(1-(1/(1+$C$2)^'Informações do financiamento'!$C$6)),"")</f>
        <v>173.31801798698751</v>
      </c>
      <c r="Q228" s="22">
        <f>IF(K228&lt;='Informações do financiamento'!$C$6,N228-P228,"")</f>
        <v>15987.252300366566</v>
      </c>
      <c r="R228" s="27"/>
    </row>
    <row r="229" spans="1:18" ht="20.25" customHeight="1">
      <c r="A229" s="27"/>
      <c r="B229" s="20">
        <f>IF(B228&lt;'Informações do financiamento'!$C$6,('Tabela SAC x Prime'!B228+1),"")</f>
        <v>224</v>
      </c>
      <c r="C229" s="21">
        <f>IF(B229&lt;='Informações do financiamento'!$C$6,'Tabela SAC x Prime'!H228,"")</f>
        <v>8850</v>
      </c>
      <c r="D229" s="21">
        <f>IF(B229&lt;='Informações do financiamento'!$C$6,C229*($C$2),"")</f>
        <v>73.943127800171581</v>
      </c>
      <c r="E229" s="21">
        <f>IF(B229&lt;='Informações do financiamento'!$C$6,C229+D229,"")</f>
        <v>8923.9431278001721</v>
      </c>
      <c r="F229" s="21">
        <f>IF(B229&lt;='Informações do financiamento'!$C$6,'Informações do financiamento'!$C$4/'Informações do financiamento'!$C$6,"")</f>
        <v>50</v>
      </c>
      <c r="G229" s="21">
        <f>IF(B229&lt;='Informações do financiamento'!$C$6,F229+D229,"")</f>
        <v>123.94312780017158</v>
      </c>
      <c r="H229" s="22">
        <f>IF(B229&lt;='Informações do financiamento'!$C$6,E229-G229,"")</f>
        <v>8800</v>
      </c>
      <c r="I229" s="27"/>
      <c r="J229" s="27"/>
      <c r="K229" s="20">
        <f t="shared" si="0"/>
        <v>224</v>
      </c>
      <c r="L229" s="21">
        <f>IF(K229&lt;='Informações do financiamento'!$C$6,Q228,"")</f>
        <v>15987.252300366566</v>
      </c>
      <c r="M229" s="21">
        <f>IF(K229&lt;='Informações do financiamento'!$C$6,L229*($C$2),"")</f>
        <v>133.57598192311775</v>
      </c>
      <c r="N229" s="21">
        <f>IF(K229&lt;='Informações do financiamento'!$C$6,L229+M229,"")</f>
        <v>16120.828282289684</v>
      </c>
      <c r="O229" s="21">
        <f>IF(K229&lt;='Informações do financiamento'!$C$6,'Tabela SAC x Prime'!P229-'Tabela SAC x Prime'!M229,"")</f>
        <v>39.742036063869762</v>
      </c>
      <c r="P229" s="21">
        <f>IF(K229&lt;='Informações do financiamento'!$C$6,($L$6*$C$2)/(1-(1/(1+$C$2)^'Informações do financiamento'!$C$6)),"")</f>
        <v>173.31801798698751</v>
      </c>
      <c r="Q229" s="22">
        <f>IF(K229&lt;='Informações do financiamento'!$C$6,N229-P229,"")</f>
        <v>15947.510264302697</v>
      </c>
      <c r="R229" s="27"/>
    </row>
    <row r="230" spans="1:18" ht="20.25" customHeight="1">
      <c r="A230" s="27"/>
      <c r="B230" s="20">
        <f>IF(B229&lt;'Informações do financiamento'!$C$6,('Tabela SAC x Prime'!B229+1),"")</f>
        <v>225</v>
      </c>
      <c r="C230" s="21">
        <f>IF(B230&lt;='Informações do financiamento'!$C$6,'Tabela SAC x Prime'!H229,"")</f>
        <v>8800</v>
      </c>
      <c r="D230" s="21">
        <f>IF(B230&lt;='Informações do financiamento'!$C$6,C230*($C$2),"")</f>
        <v>73.525370015989822</v>
      </c>
      <c r="E230" s="21">
        <f>IF(B230&lt;='Informações do financiamento'!$C$6,C230+D230,"")</f>
        <v>8873.5253700159901</v>
      </c>
      <c r="F230" s="21">
        <f>IF(B230&lt;='Informações do financiamento'!$C$6,'Informações do financiamento'!$C$4/'Informações do financiamento'!$C$6,"")</f>
        <v>50</v>
      </c>
      <c r="G230" s="21">
        <f>IF(B230&lt;='Informações do financiamento'!$C$6,F230+D230,"")</f>
        <v>123.52537001598982</v>
      </c>
      <c r="H230" s="22">
        <f>IF(B230&lt;='Informações do financiamento'!$C$6,E230-G230,"")</f>
        <v>8750</v>
      </c>
      <c r="I230" s="27"/>
      <c r="J230" s="27"/>
      <c r="K230" s="20">
        <f t="shared" si="0"/>
        <v>225</v>
      </c>
      <c r="L230" s="21">
        <f>IF(K230&lt;='Informações do financiamento'!$C$6,Q229,"")</f>
        <v>15947.510264302697</v>
      </c>
      <c r="M230" s="21">
        <f>IF(K230&lt;='Informações do financiamento'!$C$6,L230*($C$2),"")</f>
        <v>133.24393102461949</v>
      </c>
      <c r="N230" s="21">
        <f>IF(K230&lt;='Informações do financiamento'!$C$6,L230+M230,"")</f>
        <v>16080.754195327316</v>
      </c>
      <c r="O230" s="21">
        <f>IF(K230&lt;='Informações do financiamento'!$C$6,'Tabela SAC x Prime'!P230-'Tabela SAC x Prime'!M230,"")</f>
        <v>40.074086962368028</v>
      </c>
      <c r="P230" s="21">
        <f>IF(K230&lt;='Informações do financiamento'!$C$6,($L$6*$C$2)/(1-(1/(1+$C$2)^'Informações do financiamento'!$C$6)),"")</f>
        <v>173.31801798698751</v>
      </c>
      <c r="Q230" s="22">
        <f>IF(K230&lt;='Informações do financiamento'!$C$6,N230-P230,"")</f>
        <v>15907.436177340329</v>
      </c>
      <c r="R230" s="27"/>
    </row>
    <row r="231" spans="1:18" ht="20.25" customHeight="1">
      <c r="A231" s="27"/>
      <c r="B231" s="20">
        <f>IF(B230&lt;'Informações do financiamento'!$C$6,('Tabela SAC x Prime'!B230+1),"")</f>
        <v>226</v>
      </c>
      <c r="C231" s="21">
        <f>IF(B231&lt;='Informações do financiamento'!$C$6,'Tabela SAC x Prime'!H230,"")</f>
        <v>8750</v>
      </c>
      <c r="D231" s="21">
        <f>IF(B231&lt;='Informações do financiamento'!$C$6,C231*($C$2),"")</f>
        <v>73.107612231808062</v>
      </c>
      <c r="E231" s="21">
        <f>IF(B231&lt;='Informações do financiamento'!$C$6,C231+D231,"")</f>
        <v>8823.1076122318082</v>
      </c>
      <c r="F231" s="21">
        <f>IF(B231&lt;='Informações do financiamento'!$C$6,'Informações do financiamento'!$C$4/'Informações do financiamento'!$C$6,"")</f>
        <v>50</v>
      </c>
      <c r="G231" s="21">
        <f>IF(B231&lt;='Informações do financiamento'!$C$6,F231+D231,"")</f>
        <v>123.10761223180806</v>
      </c>
      <c r="H231" s="22">
        <f>IF(B231&lt;='Informações do financiamento'!$C$6,E231-G231,"")</f>
        <v>8700</v>
      </c>
      <c r="I231" s="27"/>
      <c r="J231" s="27"/>
      <c r="K231" s="20">
        <f t="shared" si="0"/>
        <v>226</v>
      </c>
      <c r="L231" s="21">
        <f>IF(K231&lt;='Informações do financiamento'!$C$6,Q230,"")</f>
        <v>15907.436177340329</v>
      </c>
      <c r="M231" s="21">
        <f>IF(K231&lt;='Informações do financiamento'!$C$6,L231*($C$2),"")</f>
        <v>132.90910578916936</v>
      </c>
      <c r="N231" s="21">
        <f>IF(K231&lt;='Informações do financiamento'!$C$6,L231+M231,"")</f>
        <v>16040.345283129498</v>
      </c>
      <c r="O231" s="21">
        <f>IF(K231&lt;='Informações do financiamento'!$C$6,'Tabela SAC x Prime'!P231-'Tabela SAC x Prime'!M231,"")</f>
        <v>40.408912197818154</v>
      </c>
      <c r="P231" s="21">
        <f>IF(K231&lt;='Informações do financiamento'!$C$6,($L$6*$C$2)/(1-(1/(1+$C$2)^'Informações do financiamento'!$C$6)),"")</f>
        <v>173.31801798698751</v>
      </c>
      <c r="Q231" s="22">
        <f>IF(K231&lt;='Informações do financiamento'!$C$6,N231-P231,"")</f>
        <v>15867.027265142511</v>
      </c>
      <c r="R231" s="27"/>
    </row>
    <row r="232" spans="1:18" ht="20.25" customHeight="1">
      <c r="A232" s="27"/>
      <c r="B232" s="20">
        <f>IF(B231&lt;'Informações do financiamento'!$C$6,('Tabela SAC x Prime'!B231+1),"")</f>
        <v>227</v>
      </c>
      <c r="C232" s="21">
        <f>IF(B232&lt;='Informações do financiamento'!$C$6,'Tabela SAC x Prime'!H231,"")</f>
        <v>8700</v>
      </c>
      <c r="D232" s="21">
        <f>IF(B232&lt;='Informações do financiamento'!$C$6,C232*($C$2),"")</f>
        <v>72.689854447626303</v>
      </c>
      <c r="E232" s="21">
        <f>IF(B232&lt;='Informações do financiamento'!$C$6,C232+D232,"")</f>
        <v>8772.6898544476262</v>
      </c>
      <c r="F232" s="21">
        <f>IF(B232&lt;='Informações do financiamento'!$C$6,'Informações do financiamento'!$C$4/'Informações do financiamento'!$C$6,"")</f>
        <v>50</v>
      </c>
      <c r="G232" s="21">
        <f>IF(B232&lt;='Informações do financiamento'!$C$6,F232+D232,"")</f>
        <v>122.6898544476263</v>
      </c>
      <c r="H232" s="22">
        <f>IF(B232&lt;='Informações do financiamento'!$C$6,E232-G232,"")</f>
        <v>8650</v>
      </c>
      <c r="I232" s="27"/>
      <c r="J232" s="27"/>
      <c r="K232" s="20">
        <f t="shared" si="0"/>
        <v>227</v>
      </c>
      <c r="L232" s="21">
        <f>IF(K232&lt;='Informações do financiamento'!$C$6,Q231,"")</f>
        <v>15867.027265142511</v>
      </c>
      <c r="M232" s="21">
        <f>IF(K232&lt;='Informações do financiamento'!$C$6,L232*($C$2),"")</f>
        <v>132.57148303675024</v>
      </c>
      <c r="N232" s="21">
        <f>IF(K232&lt;='Informações do financiamento'!$C$6,L232+M232,"")</f>
        <v>15999.598748179262</v>
      </c>
      <c r="O232" s="21">
        <f>IF(K232&lt;='Informações do financiamento'!$C$6,'Tabela SAC x Prime'!P232-'Tabela SAC x Prime'!M232,"")</f>
        <v>40.746534950237276</v>
      </c>
      <c r="P232" s="21">
        <f>IF(K232&lt;='Informações do financiamento'!$C$6,($L$6*$C$2)/(1-(1/(1+$C$2)^'Informações do financiamento'!$C$6)),"")</f>
        <v>173.31801798698751</v>
      </c>
      <c r="Q232" s="22">
        <f>IF(K232&lt;='Informações do financiamento'!$C$6,N232-P232,"")</f>
        <v>15826.280730192275</v>
      </c>
      <c r="R232" s="27"/>
    </row>
    <row r="233" spans="1:18" ht="20.25" customHeight="1">
      <c r="A233" s="27"/>
      <c r="B233" s="20">
        <f>IF(B232&lt;'Informações do financiamento'!$C$6,('Tabela SAC x Prime'!B232+1),"")</f>
        <v>228</v>
      </c>
      <c r="C233" s="21">
        <f>IF(B233&lt;='Informações do financiamento'!$C$6,'Tabela SAC x Prime'!H232,"")</f>
        <v>8650</v>
      </c>
      <c r="D233" s="21">
        <f>IF(B233&lt;='Informações do financiamento'!$C$6,C233*($C$2),"")</f>
        <v>72.272096663444543</v>
      </c>
      <c r="E233" s="21">
        <f>IF(B233&lt;='Informações do financiamento'!$C$6,C233+D233,"")</f>
        <v>8722.2720966634442</v>
      </c>
      <c r="F233" s="21">
        <f>IF(B233&lt;='Informações do financiamento'!$C$6,'Informações do financiamento'!$C$4/'Informações do financiamento'!$C$6,"")</f>
        <v>50</v>
      </c>
      <c r="G233" s="21">
        <f>IF(B233&lt;='Informações do financiamento'!$C$6,F233+D233,"")</f>
        <v>122.27209666344454</v>
      </c>
      <c r="H233" s="22">
        <f>IF(B233&lt;='Informações do financiamento'!$C$6,E233-G233,"")</f>
        <v>8600</v>
      </c>
      <c r="I233" s="27"/>
      <c r="J233" s="27"/>
      <c r="K233" s="20">
        <f t="shared" si="0"/>
        <v>228</v>
      </c>
      <c r="L233" s="21">
        <f>IF(K233&lt;='Informações do financiamento'!$C$6,Q232,"")</f>
        <v>15826.280730192275</v>
      </c>
      <c r="M233" s="21">
        <f>IF(K233&lt;='Informações do financiamento'!$C$6,L233*($C$2),"")</f>
        <v>132.23103939367235</v>
      </c>
      <c r="N233" s="21">
        <f>IF(K233&lt;='Informações do financiamento'!$C$6,L233+M233,"")</f>
        <v>15958.511769585948</v>
      </c>
      <c r="O233" s="21">
        <f>IF(K233&lt;='Informações do financiamento'!$C$6,'Tabela SAC x Prime'!P233-'Tabela SAC x Prime'!M233,"")</f>
        <v>41.086978593315166</v>
      </c>
      <c r="P233" s="21">
        <f>IF(K233&lt;='Informações do financiamento'!$C$6,($L$6*$C$2)/(1-(1/(1+$C$2)^'Informações do financiamento'!$C$6)),"")</f>
        <v>173.31801798698751</v>
      </c>
      <c r="Q233" s="22">
        <f>IF(K233&lt;='Informações do financiamento'!$C$6,N233-P233,"")</f>
        <v>15785.193751598961</v>
      </c>
      <c r="R233" s="27"/>
    </row>
    <row r="234" spans="1:18" ht="20.25" customHeight="1">
      <c r="A234" s="27"/>
      <c r="B234" s="20">
        <f>IF(B233&lt;'Informações do financiamento'!$C$6,('Tabela SAC x Prime'!B233+1),"")</f>
        <v>229</v>
      </c>
      <c r="C234" s="21">
        <f>IF(B234&lt;='Informações do financiamento'!$C$6,'Tabela SAC x Prime'!H233,"")</f>
        <v>8600</v>
      </c>
      <c r="D234" s="21">
        <f>IF(B234&lt;='Informações do financiamento'!$C$6,C234*($C$2),"")</f>
        <v>71.854338879262784</v>
      </c>
      <c r="E234" s="21">
        <f>IF(B234&lt;='Informações do financiamento'!$C$6,C234+D234,"")</f>
        <v>8671.8543388792623</v>
      </c>
      <c r="F234" s="21">
        <f>IF(B234&lt;='Informações do financiamento'!$C$6,'Informações do financiamento'!$C$4/'Informações do financiamento'!$C$6,"")</f>
        <v>50</v>
      </c>
      <c r="G234" s="21">
        <f>IF(B234&lt;='Informações do financiamento'!$C$6,F234+D234,"")</f>
        <v>121.85433887926278</v>
      </c>
      <c r="H234" s="22">
        <f>IF(B234&lt;='Informações do financiamento'!$C$6,E234-G234,"")</f>
        <v>8550</v>
      </c>
      <c r="I234" s="27"/>
      <c r="J234" s="27"/>
      <c r="K234" s="20">
        <f t="shared" si="0"/>
        <v>229</v>
      </c>
      <c r="L234" s="21">
        <f>IF(K234&lt;='Informações do financiamento'!$C$6,Q233,"")</f>
        <v>15785.193751598961</v>
      </c>
      <c r="M234" s="21">
        <f>IF(K234&lt;='Informações do financiamento'!$C$6,L234*($C$2),"")</f>
        <v>131.88775129095501</v>
      </c>
      <c r="N234" s="21">
        <f>IF(K234&lt;='Informações do financiamento'!$C$6,L234+M234,"")</f>
        <v>15917.081502889916</v>
      </c>
      <c r="O234" s="21">
        <f>IF(K234&lt;='Informações do financiamento'!$C$6,'Tabela SAC x Prime'!P234-'Tabela SAC x Prime'!M234,"")</f>
        <v>41.430266696032504</v>
      </c>
      <c r="P234" s="21">
        <f>IF(K234&lt;='Informações do financiamento'!$C$6,($L$6*$C$2)/(1-(1/(1+$C$2)^'Informações do financiamento'!$C$6)),"")</f>
        <v>173.31801798698751</v>
      </c>
      <c r="Q234" s="22">
        <f>IF(K234&lt;='Informações do financiamento'!$C$6,N234-P234,"")</f>
        <v>15743.763484902929</v>
      </c>
      <c r="R234" s="27"/>
    </row>
    <row r="235" spans="1:18" ht="20.25" customHeight="1">
      <c r="A235" s="27"/>
      <c r="B235" s="20">
        <f>IF(B234&lt;'Informações do financiamento'!$C$6,('Tabela SAC x Prime'!B234+1),"")</f>
        <v>230</v>
      </c>
      <c r="C235" s="21">
        <f>IF(B235&lt;='Informações do financiamento'!$C$6,'Tabela SAC x Prime'!H234,"")</f>
        <v>8550</v>
      </c>
      <c r="D235" s="21">
        <f>IF(B235&lt;='Informações do financiamento'!$C$6,C235*($C$2),"")</f>
        <v>71.436581095081024</v>
      </c>
      <c r="E235" s="21">
        <f>IF(B235&lt;='Informações do financiamento'!$C$6,C235+D235,"")</f>
        <v>8621.4365810950803</v>
      </c>
      <c r="F235" s="21">
        <f>IF(B235&lt;='Informações do financiamento'!$C$6,'Informações do financiamento'!$C$4/'Informações do financiamento'!$C$6,"")</f>
        <v>50</v>
      </c>
      <c r="G235" s="21">
        <f>IF(B235&lt;='Informações do financiamento'!$C$6,F235+D235,"")</f>
        <v>121.43658109508102</v>
      </c>
      <c r="H235" s="22">
        <f>IF(B235&lt;='Informações do financiamento'!$C$6,E235-G235,"")</f>
        <v>8500</v>
      </c>
      <c r="I235" s="27"/>
      <c r="J235" s="27"/>
      <c r="K235" s="20">
        <f t="shared" si="0"/>
        <v>230</v>
      </c>
      <c r="L235" s="21">
        <f>IF(K235&lt;='Informações do financiamento'!$C$6,Q234,"")</f>
        <v>15743.763484902929</v>
      </c>
      <c r="M235" s="21">
        <f>IF(K235&lt;='Informações do financiamento'!$C$6,L235*($C$2),"")</f>
        <v>131.54159496269514</v>
      </c>
      <c r="N235" s="21">
        <f>IF(K235&lt;='Informações do financiamento'!$C$6,L235+M235,"")</f>
        <v>15875.305079865624</v>
      </c>
      <c r="O235" s="21">
        <f>IF(K235&lt;='Informações do financiamento'!$C$6,'Tabela SAC x Prime'!P235-'Tabela SAC x Prime'!M235,"")</f>
        <v>41.77642302429237</v>
      </c>
      <c r="P235" s="21">
        <f>IF(K235&lt;='Informações do financiamento'!$C$6,($L$6*$C$2)/(1-(1/(1+$C$2)^'Informações do financiamento'!$C$6)),"")</f>
        <v>173.31801798698751</v>
      </c>
      <c r="Q235" s="22">
        <f>IF(K235&lt;='Informações do financiamento'!$C$6,N235-P235,"")</f>
        <v>15701.987061878637</v>
      </c>
      <c r="R235" s="27"/>
    </row>
    <row r="236" spans="1:18" ht="20.25" customHeight="1">
      <c r="A236" s="27"/>
      <c r="B236" s="20">
        <f>IF(B235&lt;'Informações do financiamento'!$C$6,('Tabela SAC x Prime'!B235+1),"")</f>
        <v>231</v>
      </c>
      <c r="C236" s="21">
        <f>IF(B236&lt;='Informações do financiamento'!$C$6,'Tabela SAC x Prime'!H235,"")</f>
        <v>8500</v>
      </c>
      <c r="D236" s="21">
        <f>IF(B236&lt;='Informações do financiamento'!$C$6,C236*($C$2),"")</f>
        <v>71.018823310899265</v>
      </c>
      <c r="E236" s="21">
        <f>IF(B236&lt;='Informações do financiamento'!$C$6,C236+D236,"")</f>
        <v>8571.0188233108984</v>
      </c>
      <c r="F236" s="21">
        <f>IF(B236&lt;='Informações do financiamento'!$C$6,'Informações do financiamento'!$C$4/'Informações do financiamento'!$C$6,"")</f>
        <v>50</v>
      </c>
      <c r="G236" s="21">
        <f>IF(B236&lt;='Informações do financiamento'!$C$6,F236+D236,"")</f>
        <v>121.01882331089926</v>
      </c>
      <c r="H236" s="22">
        <f>IF(B236&lt;='Informações do financiamento'!$C$6,E236-G236,"")</f>
        <v>8450</v>
      </c>
      <c r="I236" s="27"/>
      <c r="J236" s="27"/>
      <c r="K236" s="20">
        <f t="shared" si="0"/>
        <v>231</v>
      </c>
      <c r="L236" s="21">
        <f>IF(K236&lt;='Informações do financiamento'!$C$6,Q235,"")</f>
        <v>15701.987061878637</v>
      </c>
      <c r="M236" s="21">
        <f>IF(K236&lt;='Informações do financiamento'!$C$6,L236*($C$2),"")</f>
        <v>131.19254644442179</v>
      </c>
      <c r="N236" s="21">
        <f>IF(K236&lt;='Informações do financiamento'!$C$6,L236+M236,"")</f>
        <v>15833.179608323058</v>
      </c>
      <c r="O236" s="21">
        <f>IF(K236&lt;='Informações do financiamento'!$C$6,'Tabela SAC x Prime'!P236-'Tabela SAC x Prime'!M236,"")</f>
        <v>42.12547154256572</v>
      </c>
      <c r="P236" s="21">
        <f>IF(K236&lt;='Informações do financiamento'!$C$6,($L$6*$C$2)/(1-(1/(1+$C$2)^'Informações do financiamento'!$C$6)),"")</f>
        <v>173.31801798698751</v>
      </c>
      <c r="Q236" s="22">
        <f>IF(K236&lt;='Informações do financiamento'!$C$6,N236-P236,"")</f>
        <v>15659.861590336071</v>
      </c>
      <c r="R236" s="27"/>
    </row>
    <row r="237" spans="1:18" ht="20.25" customHeight="1">
      <c r="A237" s="27"/>
      <c r="B237" s="20">
        <f>IF(B236&lt;'Informações do financiamento'!$C$6,('Tabela SAC x Prime'!B236+1),"")</f>
        <v>232</v>
      </c>
      <c r="C237" s="21">
        <f>IF(B237&lt;='Informações do financiamento'!$C$6,'Tabela SAC x Prime'!H236,"")</f>
        <v>8450</v>
      </c>
      <c r="D237" s="21">
        <f>IF(B237&lt;='Informações do financiamento'!$C$6,C237*($C$2),"")</f>
        <v>70.601065526717505</v>
      </c>
      <c r="E237" s="21">
        <f>IF(B237&lt;='Informações do financiamento'!$C$6,C237+D237,"")</f>
        <v>8520.6010655267182</v>
      </c>
      <c r="F237" s="21">
        <f>IF(B237&lt;='Informações do financiamento'!$C$6,'Informações do financiamento'!$C$4/'Informações do financiamento'!$C$6,"")</f>
        <v>50</v>
      </c>
      <c r="G237" s="21">
        <f>IF(B237&lt;='Informações do financiamento'!$C$6,F237+D237,"")</f>
        <v>120.60106552671751</v>
      </c>
      <c r="H237" s="22">
        <f>IF(B237&lt;='Informações do financiamento'!$C$6,E237-G237,"")</f>
        <v>8400</v>
      </c>
      <c r="I237" s="27"/>
      <c r="J237" s="27"/>
      <c r="K237" s="20">
        <f t="shared" si="0"/>
        <v>232</v>
      </c>
      <c r="L237" s="21">
        <f>IF(K237&lt;='Informações do financiamento'!$C$6,Q236,"")</f>
        <v>15659.861590336071</v>
      </c>
      <c r="M237" s="21">
        <f>IF(K237&lt;='Informações do financiamento'!$C$6,L237*($C$2),"")</f>
        <v>130.8405815714371</v>
      </c>
      <c r="N237" s="21">
        <f>IF(K237&lt;='Informações do financiamento'!$C$6,L237+M237,"")</f>
        <v>15790.702171907509</v>
      </c>
      <c r="O237" s="21">
        <f>IF(K237&lt;='Informações do financiamento'!$C$6,'Tabela SAC x Prime'!P237-'Tabela SAC x Prime'!M237,"")</f>
        <v>42.477436415550414</v>
      </c>
      <c r="P237" s="21">
        <f>IF(K237&lt;='Informações do financiamento'!$C$6,($L$6*$C$2)/(1-(1/(1+$C$2)^'Informações do financiamento'!$C$6)),"")</f>
        <v>173.31801798698751</v>
      </c>
      <c r="Q237" s="22">
        <f>IF(K237&lt;='Informações do financiamento'!$C$6,N237-P237,"")</f>
        <v>15617.384153920522</v>
      </c>
      <c r="R237" s="27"/>
    </row>
    <row r="238" spans="1:18" ht="20.25" customHeight="1">
      <c r="A238" s="27"/>
      <c r="B238" s="20">
        <f>IF(B237&lt;'Informações do financiamento'!$C$6,('Tabela SAC x Prime'!B237+1),"")</f>
        <v>233</v>
      </c>
      <c r="C238" s="21">
        <f>IF(B238&lt;='Informações do financiamento'!$C$6,'Tabela SAC x Prime'!H237,"")</f>
        <v>8400</v>
      </c>
      <c r="D238" s="21">
        <f>IF(B238&lt;='Informações do financiamento'!$C$6,C238*($C$2),"")</f>
        <v>70.183307742535732</v>
      </c>
      <c r="E238" s="21">
        <f>IF(B238&lt;='Informações do financiamento'!$C$6,C238+D238,"")</f>
        <v>8470.1833077425363</v>
      </c>
      <c r="F238" s="21">
        <f>IF(B238&lt;='Informações do financiamento'!$C$6,'Informações do financiamento'!$C$4/'Informações do financiamento'!$C$6,"")</f>
        <v>50</v>
      </c>
      <c r="G238" s="21">
        <f>IF(B238&lt;='Informações do financiamento'!$C$6,F238+D238,"")</f>
        <v>120.18330774253573</v>
      </c>
      <c r="H238" s="22">
        <f>IF(B238&lt;='Informações do financiamento'!$C$6,E238-G238,"")</f>
        <v>8350</v>
      </c>
      <c r="I238" s="27"/>
      <c r="J238" s="27"/>
      <c r="K238" s="20">
        <f t="shared" si="0"/>
        <v>233</v>
      </c>
      <c r="L238" s="21">
        <f>IF(K238&lt;='Informações do financiamento'!$C$6,Q237,"")</f>
        <v>15617.384153920522</v>
      </c>
      <c r="M238" s="21">
        <f>IF(K238&lt;='Informações do financiamento'!$C$6,L238*($C$2),"")</f>
        <v>130.48567597714347</v>
      </c>
      <c r="N238" s="21">
        <f>IF(K238&lt;='Informações do financiamento'!$C$6,L238+M238,"")</f>
        <v>15747.869829897665</v>
      </c>
      <c r="O238" s="21">
        <f>IF(K238&lt;='Informações do financiamento'!$C$6,'Tabela SAC x Prime'!P238-'Tabela SAC x Prime'!M238,"")</f>
        <v>42.832342009844041</v>
      </c>
      <c r="P238" s="21">
        <f>IF(K238&lt;='Informações do financiamento'!$C$6,($L$6*$C$2)/(1-(1/(1+$C$2)^'Informações do financiamento'!$C$6)),"")</f>
        <v>173.31801798698751</v>
      </c>
      <c r="Q238" s="22">
        <f>IF(K238&lt;='Informações do financiamento'!$C$6,N238-P238,"")</f>
        <v>15574.551811910678</v>
      </c>
      <c r="R238" s="27"/>
    </row>
    <row r="239" spans="1:18" ht="20.25" customHeight="1">
      <c r="A239" s="27"/>
      <c r="B239" s="20">
        <f>IF(B238&lt;'Informações do financiamento'!$C$6,('Tabela SAC x Prime'!B238+1),"")</f>
        <v>234</v>
      </c>
      <c r="C239" s="21">
        <f>IF(B239&lt;='Informações do financiamento'!$C$6,'Tabela SAC x Prime'!H238,"")</f>
        <v>8350</v>
      </c>
      <c r="D239" s="21">
        <f>IF(B239&lt;='Informações do financiamento'!$C$6,C239*($C$2),"")</f>
        <v>69.765549958353972</v>
      </c>
      <c r="E239" s="21">
        <f>IF(B239&lt;='Informações do financiamento'!$C$6,C239+D239,"")</f>
        <v>8419.7655499583543</v>
      </c>
      <c r="F239" s="21">
        <f>IF(B239&lt;='Informações do financiamento'!$C$6,'Informações do financiamento'!$C$4/'Informações do financiamento'!$C$6,"")</f>
        <v>50</v>
      </c>
      <c r="G239" s="21">
        <f>IF(B239&lt;='Informações do financiamento'!$C$6,F239+D239,"")</f>
        <v>119.76554995835397</v>
      </c>
      <c r="H239" s="22">
        <f>IF(B239&lt;='Informações do financiamento'!$C$6,E239-G239,"")</f>
        <v>8300</v>
      </c>
      <c r="I239" s="27"/>
      <c r="J239" s="27"/>
      <c r="K239" s="20">
        <f t="shared" si="0"/>
        <v>234</v>
      </c>
      <c r="L239" s="21">
        <f>IF(K239&lt;='Informações do financiamento'!$C$6,Q238,"")</f>
        <v>15574.551811910678</v>
      </c>
      <c r="M239" s="21">
        <f>IF(K239&lt;='Informações do financiamento'!$C$6,L239*($C$2),"")</f>
        <v>130.12780509135652</v>
      </c>
      <c r="N239" s="21">
        <f>IF(K239&lt;='Informações do financiamento'!$C$6,L239+M239,"")</f>
        <v>15704.679617002035</v>
      </c>
      <c r="O239" s="21">
        <f>IF(K239&lt;='Informações do financiamento'!$C$6,'Tabela SAC x Prime'!P239-'Tabela SAC x Prime'!M239,"")</f>
        <v>43.190212895630992</v>
      </c>
      <c r="P239" s="21">
        <f>IF(K239&lt;='Informações do financiamento'!$C$6,($L$6*$C$2)/(1-(1/(1+$C$2)^'Informações do financiamento'!$C$6)),"")</f>
        <v>173.31801798698751</v>
      </c>
      <c r="Q239" s="22">
        <f>IF(K239&lt;='Informações do financiamento'!$C$6,N239-P239,"")</f>
        <v>15531.361599015048</v>
      </c>
      <c r="R239" s="27"/>
    </row>
    <row r="240" spans="1:18" ht="20.25" customHeight="1">
      <c r="A240" s="27"/>
      <c r="B240" s="20">
        <f>IF(B239&lt;'Informações do financiamento'!$C$6,('Tabela SAC x Prime'!B239+1),"")</f>
        <v>235</v>
      </c>
      <c r="C240" s="21">
        <f>IF(B240&lt;='Informações do financiamento'!$C$6,'Tabela SAC x Prime'!H239,"")</f>
        <v>8300</v>
      </c>
      <c r="D240" s="21">
        <f>IF(B240&lt;='Informações do financiamento'!$C$6,C240*($C$2),"")</f>
        <v>69.347792174172213</v>
      </c>
      <c r="E240" s="21">
        <f>IF(B240&lt;='Informações do financiamento'!$C$6,C240+D240,"")</f>
        <v>8369.3477921741724</v>
      </c>
      <c r="F240" s="21">
        <f>IF(B240&lt;='Informações do financiamento'!$C$6,'Informações do financiamento'!$C$4/'Informações do financiamento'!$C$6,"")</f>
        <v>50</v>
      </c>
      <c r="G240" s="21">
        <f>IF(B240&lt;='Informações do financiamento'!$C$6,F240+D240,"")</f>
        <v>119.34779217417221</v>
      </c>
      <c r="H240" s="22">
        <f>IF(B240&lt;='Informações do financiamento'!$C$6,E240-G240,"")</f>
        <v>8250</v>
      </c>
      <c r="I240" s="27"/>
      <c r="J240" s="27"/>
      <c r="K240" s="20">
        <f t="shared" si="0"/>
        <v>235</v>
      </c>
      <c r="L240" s="21">
        <f>IF(K240&lt;='Informações do financiamento'!$C$6,Q239,"")</f>
        <v>15531.361599015048</v>
      </c>
      <c r="M240" s="21">
        <f>IF(K240&lt;='Informações do financiamento'!$C$6,L240*($C$2),"")</f>
        <v>129.76694413860417</v>
      </c>
      <c r="N240" s="21">
        <f>IF(K240&lt;='Informações do financiamento'!$C$6,L240+M240,"")</f>
        <v>15661.128543153653</v>
      </c>
      <c r="O240" s="21">
        <f>IF(K240&lt;='Informações do financiamento'!$C$6,'Tabela SAC x Prime'!P240-'Tabela SAC x Prime'!M240,"")</f>
        <v>43.551073848383339</v>
      </c>
      <c r="P240" s="21">
        <f>IF(K240&lt;='Informações do financiamento'!$C$6,($L$6*$C$2)/(1-(1/(1+$C$2)^'Informações do financiamento'!$C$6)),"")</f>
        <v>173.31801798698751</v>
      </c>
      <c r="Q240" s="22">
        <f>IF(K240&lt;='Informações do financiamento'!$C$6,N240-P240,"")</f>
        <v>15487.810525166666</v>
      </c>
      <c r="R240" s="27"/>
    </row>
    <row r="241" spans="1:18" ht="20.25" customHeight="1">
      <c r="A241" s="27"/>
      <c r="B241" s="20">
        <f>IF(B240&lt;'Informações do financiamento'!$C$6,('Tabela SAC x Prime'!B240+1),"")</f>
        <v>236</v>
      </c>
      <c r="C241" s="21">
        <f>IF(B241&lt;='Informações do financiamento'!$C$6,'Tabela SAC x Prime'!H240,"")</f>
        <v>8250</v>
      </c>
      <c r="D241" s="21">
        <f>IF(B241&lt;='Informações do financiamento'!$C$6,C241*($C$2),"")</f>
        <v>68.930034389990453</v>
      </c>
      <c r="E241" s="21">
        <f>IF(B241&lt;='Informações do financiamento'!$C$6,C241+D241,"")</f>
        <v>8318.9300343899904</v>
      </c>
      <c r="F241" s="21">
        <f>IF(B241&lt;='Informações do financiamento'!$C$6,'Informações do financiamento'!$C$4/'Informações do financiamento'!$C$6,"")</f>
        <v>50</v>
      </c>
      <c r="G241" s="21">
        <f>IF(B241&lt;='Informações do financiamento'!$C$6,F241+D241,"")</f>
        <v>118.93003438999045</v>
      </c>
      <c r="H241" s="22">
        <f>IF(B241&lt;='Informações do financiamento'!$C$6,E241-G241,"")</f>
        <v>8200</v>
      </c>
      <c r="I241" s="27"/>
      <c r="J241" s="27"/>
      <c r="K241" s="20">
        <f t="shared" si="0"/>
        <v>236</v>
      </c>
      <c r="L241" s="21">
        <f>IF(K241&lt;='Informações do financiamento'!$C$6,Q240,"")</f>
        <v>15487.810525166666</v>
      </c>
      <c r="M241" s="21">
        <f>IF(K241&lt;='Informações do financiamento'!$C$6,L241*($C$2),"")</f>
        <v>129.40306813641143</v>
      </c>
      <c r="N241" s="21">
        <f>IF(K241&lt;='Informações do financiamento'!$C$6,L241+M241,"")</f>
        <v>15617.213593303077</v>
      </c>
      <c r="O241" s="21">
        <f>IF(K241&lt;='Informações do financiamento'!$C$6,'Tabela SAC x Prime'!P241-'Tabela SAC x Prime'!M241,"")</f>
        <v>43.914949850576079</v>
      </c>
      <c r="P241" s="21">
        <f>IF(K241&lt;='Informações do financiamento'!$C$6,($L$6*$C$2)/(1-(1/(1+$C$2)^'Informações do financiamento'!$C$6)),"")</f>
        <v>173.31801798698751</v>
      </c>
      <c r="Q241" s="22">
        <f>IF(K241&lt;='Informações do financiamento'!$C$6,N241-P241,"")</f>
        <v>15443.89557531609</v>
      </c>
      <c r="R241" s="27"/>
    </row>
    <row r="242" spans="1:18" ht="20.25" customHeight="1">
      <c r="A242" s="27"/>
      <c r="B242" s="20">
        <f>IF(B241&lt;'Informações do financiamento'!$C$6,('Tabela SAC x Prime'!B241+1),"")</f>
        <v>237</v>
      </c>
      <c r="C242" s="21">
        <f>IF(B242&lt;='Informações do financiamento'!$C$6,'Tabela SAC x Prime'!H241,"")</f>
        <v>8200</v>
      </c>
      <c r="D242" s="21">
        <f>IF(B242&lt;='Informações do financiamento'!$C$6,C242*($C$2),"")</f>
        <v>68.512276605808694</v>
      </c>
      <c r="E242" s="21">
        <f>IF(B242&lt;='Informações do financiamento'!$C$6,C242+D242,"")</f>
        <v>8268.5122766058084</v>
      </c>
      <c r="F242" s="21">
        <f>IF(B242&lt;='Informações do financiamento'!$C$6,'Informações do financiamento'!$C$4/'Informações do financiamento'!$C$6,"")</f>
        <v>50</v>
      </c>
      <c r="G242" s="21">
        <f>IF(B242&lt;='Informações do financiamento'!$C$6,F242+D242,"")</f>
        <v>118.51227660580869</v>
      </c>
      <c r="H242" s="22">
        <f>IF(B242&lt;='Informações do financiamento'!$C$6,E242-G242,"")</f>
        <v>8150</v>
      </c>
      <c r="I242" s="27"/>
      <c r="J242" s="27"/>
      <c r="K242" s="20">
        <f t="shared" si="0"/>
        <v>237</v>
      </c>
      <c r="L242" s="21">
        <f>IF(K242&lt;='Informações do financiamento'!$C$6,Q241,"")</f>
        <v>15443.89557531609</v>
      </c>
      <c r="M242" s="21">
        <f>IF(K242&lt;='Informações do financiamento'!$C$6,L242*($C$2),"")</f>
        <v>129.03615189357086</v>
      </c>
      <c r="N242" s="21">
        <f>IF(K242&lt;='Informações do financiamento'!$C$6,L242+M242,"")</f>
        <v>15572.931727209661</v>
      </c>
      <c r="O242" s="21">
        <f>IF(K242&lt;='Informações do financiamento'!$C$6,'Tabela SAC x Prime'!P242-'Tabela SAC x Prime'!M242,"")</f>
        <v>44.281866093416653</v>
      </c>
      <c r="P242" s="21">
        <f>IF(K242&lt;='Informações do financiamento'!$C$6,($L$6*$C$2)/(1-(1/(1+$C$2)^'Informações do financiamento'!$C$6)),"")</f>
        <v>173.31801798698751</v>
      </c>
      <c r="Q242" s="22">
        <f>IF(K242&lt;='Informações do financiamento'!$C$6,N242-P242,"")</f>
        <v>15399.613709222675</v>
      </c>
      <c r="R242" s="27"/>
    </row>
    <row r="243" spans="1:18" ht="20.25" customHeight="1">
      <c r="A243" s="27"/>
      <c r="B243" s="20">
        <f>IF(B242&lt;'Informações do financiamento'!$C$6,('Tabela SAC x Prime'!B242+1),"")</f>
        <v>238</v>
      </c>
      <c r="C243" s="21">
        <f>IF(B243&lt;='Informações do financiamento'!$C$6,'Tabela SAC x Prime'!H242,"")</f>
        <v>8150</v>
      </c>
      <c r="D243" s="21">
        <f>IF(B243&lt;='Informações do financiamento'!$C$6,C243*($C$2),"")</f>
        <v>68.094518821626934</v>
      </c>
      <c r="E243" s="21">
        <f>IF(B243&lt;='Informações do financiamento'!$C$6,C243+D243,"")</f>
        <v>8218.0945188216265</v>
      </c>
      <c r="F243" s="21">
        <f>IF(B243&lt;='Informações do financiamento'!$C$6,'Informações do financiamento'!$C$4/'Informações do financiamento'!$C$6,"")</f>
        <v>50</v>
      </c>
      <c r="G243" s="21">
        <f>IF(B243&lt;='Informações do financiamento'!$C$6,F243+D243,"")</f>
        <v>118.09451882162693</v>
      </c>
      <c r="H243" s="22">
        <f>IF(B243&lt;='Informações do financiamento'!$C$6,E243-G243,"")</f>
        <v>8100</v>
      </c>
      <c r="I243" s="27"/>
      <c r="J243" s="27"/>
      <c r="K243" s="20">
        <f t="shared" si="0"/>
        <v>238</v>
      </c>
      <c r="L243" s="21">
        <f>IF(K243&lt;='Informações do financiamento'!$C$6,Q242,"")</f>
        <v>15399.613709222675</v>
      </c>
      <c r="M243" s="21">
        <f>IF(K243&lt;='Informações do financiamento'!$C$6,L243*($C$2),"")</f>
        <v>128.66617000839847</v>
      </c>
      <c r="N243" s="21">
        <f>IF(K243&lt;='Informações do financiamento'!$C$6,L243+M243,"")</f>
        <v>15528.279879231073</v>
      </c>
      <c r="O243" s="21">
        <f>IF(K243&lt;='Informações do financiamento'!$C$6,'Tabela SAC x Prime'!P243-'Tabela SAC x Prime'!M243,"")</f>
        <v>44.651847978589046</v>
      </c>
      <c r="P243" s="21">
        <f>IF(K243&lt;='Informações do financiamento'!$C$6,($L$6*$C$2)/(1-(1/(1+$C$2)^'Informações do financiamento'!$C$6)),"")</f>
        <v>173.31801798698751</v>
      </c>
      <c r="Q243" s="22">
        <f>IF(K243&lt;='Informações do financiamento'!$C$6,N243-P243,"")</f>
        <v>15354.961861244086</v>
      </c>
      <c r="R243" s="27"/>
    </row>
    <row r="244" spans="1:18" ht="20.25" customHeight="1">
      <c r="A244" s="27"/>
      <c r="B244" s="20">
        <f>IF(B243&lt;'Informações do financiamento'!$C$6,('Tabela SAC x Prime'!B243+1),"")</f>
        <v>239</v>
      </c>
      <c r="C244" s="21">
        <f>IF(B244&lt;='Informações do financiamento'!$C$6,'Tabela SAC x Prime'!H243,"")</f>
        <v>8100</v>
      </c>
      <c r="D244" s="21">
        <f>IF(B244&lt;='Informações do financiamento'!$C$6,C244*($C$2),"")</f>
        <v>67.676761037445175</v>
      </c>
      <c r="E244" s="21">
        <f>IF(B244&lt;='Informações do financiamento'!$C$6,C244+D244,"")</f>
        <v>8167.6767610374454</v>
      </c>
      <c r="F244" s="21">
        <f>IF(B244&lt;='Informações do financiamento'!$C$6,'Informações do financiamento'!$C$4/'Informações do financiamento'!$C$6,"")</f>
        <v>50</v>
      </c>
      <c r="G244" s="21">
        <f>IF(B244&lt;='Informações do financiamento'!$C$6,F244+D244,"")</f>
        <v>117.67676103744517</v>
      </c>
      <c r="H244" s="22">
        <f>IF(B244&lt;='Informações do financiamento'!$C$6,E244-G244,"")</f>
        <v>8050</v>
      </c>
      <c r="I244" s="27"/>
      <c r="J244" s="27"/>
      <c r="K244" s="20">
        <f t="shared" si="0"/>
        <v>239</v>
      </c>
      <c r="L244" s="21">
        <f>IF(K244&lt;='Informações do financiamento'!$C$6,Q243,"")</f>
        <v>15354.961861244086</v>
      </c>
      <c r="M244" s="21">
        <f>IF(K244&lt;='Informações do financiamento'!$C$6,L244*($C$2),"")</f>
        <v>128.29309686697536</v>
      </c>
      <c r="N244" s="21">
        <f>IF(K244&lt;='Informações do financiamento'!$C$6,L244+M244,"")</f>
        <v>15483.254958111062</v>
      </c>
      <c r="O244" s="21">
        <f>IF(K244&lt;='Informações do financiamento'!$C$6,'Tabela SAC x Prime'!P244-'Tabela SAC x Prime'!M244,"")</f>
        <v>45.024921120012152</v>
      </c>
      <c r="P244" s="21">
        <f>IF(K244&lt;='Informações do financiamento'!$C$6,($L$6*$C$2)/(1-(1/(1+$C$2)^'Informações do financiamento'!$C$6)),"")</f>
        <v>173.31801798698751</v>
      </c>
      <c r="Q244" s="22">
        <f>IF(K244&lt;='Informações do financiamento'!$C$6,N244-P244,"")</f>
        <v>15309.936940124075</v>
      </c>
      <c r="R244" s="27"/>
    </row>
    <row r="245" spans="1:18" ht="20.25" customHeight="1">
      <c r="A245" s="27"/>
      <c r="B245" s="20">
        <f>IF(B244&lt;'Informações do financiamento'!$C$6,('Tabela SAC x Prime'!B244+1),"")</f>
        <v>240</v>
      </c>
      <c r="C245" s="21">
        <f>IF(B245&lt;='Informações do financiamento'!$C$6,'Tabela SAC x Prime'!H244,"")</f>
        <v>8050</v>
      </c>
      <c r="D245" s="21">
        <f>IF(B245&lt;='Informações do financiamento'!$C$6,C245*($C$2),"")</f>
        <v>67.259003253263415</v>
      </c>
      <c r="E245" s="21">
        <f>IF(B245&lt;='Informações do financiamento'!$C$6,C245+D245,"")</f>
        <v>8117.2590032532635</v>
      </c>
      <c r="F245" s="21">
        <f>IF(B245&lt;='Informações do financiamento'!$C$6,'Informações do financiamento'!$C$4/'Informações do financiamento'!$C$6,"")</f>
        <v>50</v>
      </c>
      <c r="G245" s="21">
        <f>IF(B245&lt;='Informações do financiamento'!$C$6,F245+D245,"")</f>
        <v>117.25900325326342</v>
      </c>
      <c r="H245" s="22">
        <f>IF(B245&lt;='Informações do financiamento'!$C$6,E245-G245,"")</f>
        <v>8000</v>
      </c>
      <c r="I245" s="27"/>
      <c r="J245" s="27"/>
      <c r="K245" s="20">
        <f t="shared" si="0"/>
        <v>240</v>
      </c>
      <c r="L245" s="21">
        <f>IF(K245&lt;='Informações do financiamento'!$C$6,Q244,"")</f>
        <v>15309.936940124075</v>
      </c>
      <c r="M245" s="21">
        <f>IF(K245&lt;='Informações do financiamento'!$C$6,L245*($C$2),"")</f>
        <v>127.91690664137427</v>
      </c>
      <c r="N245" s="21">
        <f>IF(K245&lt;='Informações do financiamento'!$C$6,L245+M245,"")</f>
        <v>15437.853846765449</v>
      </c>
      <c r="O245" s="21">
        <f>IF(K245&lt;='Informações do financiamento'!$C$6,'Tabela SAC x Prime'!P245-'Tabela SAC x Prime'!M245,"")</f>
        <v>45.401111345613245</v>
      </c>
      <c r="P245" s="21">
        <f>IF(K245&lt;='Informações do financiamento'!$C$6,($L$6*$C$2)/(1-(1/(1+$C$2)^'Informações do financiamento'!$C$6)),"")</f>
        <v>173.31801798698751</v>
      </c>
      <c r="Q245" s="22">
        <f>IF(K245&lt;='Informações do financiamento'!$C$6,N245-P245,"")</f>
        <v>15264.535828778462</v>
      </c>
      <c r="R245" s="27"/>
    </row>
    <row r="246" spans="1:18" ht="20.25" customHeight="1">
      <c r="A246" s="27"/>
      <c r="B246" s="20">
        <f>IF(B245&lt;'Informações do financiamento'!$C$6,('Tabela SAC x Prime'!B245+1),"")</f>
        <v>241</v>
      </c>
      <c r="C246" s="21">
        <f>IF(B246&lt;='Informações do financiamento'!$C$6,'Tabela SAC x Prime'!H245,"")</f>
        <v>8000</v>
      </c>
      <c r="D246" s="21">
        <f>IF(B246&lt;='Informações do financiamento'!$C$6,C246*($C$2),"")</f>
        <v>66.841245469081656</v>
      </c>
      <c r="E246" s="21">
        <f>IF(B246&lt;='Informações do financiamento'!$C$6,C246+D246,"")</f>
        <v>8066.8412454690815</v>
      </c>
      <c r="F246" s="21">
        <f>IF(B246&lt;='Informações do financiamento'!$C$6,'Informações do financiamento'!$C$4/'Informações do financiamento'!$C$6,"")</f>
        <v>50</v>
      </c>
      <c r="G246" s="21">
        <f>IF(B246&lt;='Informações do financiamento'!$C$6,F246+D246,"")</f>
        <v>116.84124546908166</v>
      </c>
      <c r="H246" s="22">
        <f>IF(B246&lt;='Informações do financiamento'!$C$6,E246-G246,"")</f>
        <v>7950</v>
      </c>
      <c r="I246" s="27"/>
      <c r="J246" s="27"/>
      <c r="K246" s="20">
        <f t="shared" si="0"/>
        <v>241</v>
      </c>
      <c r="L246" s="21">
        <f>IF(K246&lt;='Informações do financiamento'!$C$6,Q245,"")</f>
        <v>15264.535828778462</v>
      </c>
      <c r="M246" s="21">
        <f>IF(K246&lt;='Informações do financiamento'!$C$6,L246*($C$2),"")</f>
        <v>127.53757328787162</v>
      </c>
      <c r="N246" s="21">
        <f>IF(K246&lt;='Informações do financiamento'!$C$6,L246+M246,"")</f>
        <v>15392.073402066333</v>
      </c>
      <c r="O246" s="21">
        <f>IF(K246&lt;='Informações do financiamento'!$C$6,'Tabela SAC x Prime'!P246-'Tabela SAC x Prime'!M246,"")</f>
        <v>45.78044469911589</v>
      </c>
      <c r="P246" s="21">
        <f>IF(K246&lt;='Informações do financiamento'!$C$6,($L$6*$C$2)/(1-(1/(1+$C$2)^'Informações do financiamento'!$C$6)),"")</f>
        <v>173.31801798698751</v>
      </c>
      <c r="Q246" s="22">
        <f>IF(K246&lt;='Informações do financiamento'!$C$6,N246-P246,"")</f>
        <v>15218.755384079346</v>
      </c>
      <c r="R246" s="27"/>
    </row>
    <row r="247" spans="1:18" ht="20.25" customHeight="1">
      <c r="A247" s="27"/>
      <c r="B247" s="20">
        <f>IF(B246&lt;'Informações do financiamento'!$C$6,('Tabela SAC x Prime'!B246+1),"")</f>
        <v>242</v>
      </c>
      <c r="C247" s="21">
        <f>IF(B247&lt;='Informações do financiamento'!$C$6,'Tabela SAC x Prime'!H246,"")</f>
        <v>7950</v>
      </c>
      <c r="D247" s="21">
        <f>IF(B247&lt;='Informações do financiamento'!$C$6,C247*($C$2),"")</f>
        <v>66.423487684899897</v>
      </c>
      <c r="E247" s="21">
        <f>IF(B247&lt;='Informações do financiamento'!$C$6,C247+D247,"")</f>
        <v>8016.4234876848996</v>
      </c>
      <c r="F247" s="21">
        <f>IF(B247&lt;='Informações do financiamento'!$C$6,'Informações do financiamento'!$C$4/'Informações do financiamento'!$C$6,"")</f>
        <v>50</v>
      </c>
      <c r="G247" s="21">
        <f>IF(B247&lt;='Informações do financiamento'!$C$6,F247+D247,"")</f>
        <v>116.4234876848999</v>
      </c>
      <c r="H247" s="22">
        <f>IF(B247&lt;='Informações do financiamento'!$C$6,E247-G247,"")</f>
        <v>7900</v>
      </c>
      <c r="I247" s="27"/>
      <c r="J247" s="27"/>
      <c r="K247" s="20">
        <f t="shared" si="0"/>
        <v>242</v>
      </c>
      <c r="L247" s="21">
        <f>IF(K247&lt;='Informações do financiamento'!$C$6,Q246,"")</f>
        <v>15218.755384079346</v>
      </c>
      <c r="M247" s="21">
        <f>IF(K247&lt;='Informações do financiamento'!$C$6,L247*($C$2),"")</f>
        <v>127.15507054514445</v>
      </c>
      <c r="N247" s="21">
        <f>IF(K247&lt;='Informações do financiamento'!$C$6,L247+M247,"")</f>
        <v>15345.910454624491</v>
      </c>
      <c r="O247" s="21">
        <f>IF(K247&lt;='Informações do financiamento'!$C$6,'Tabela SAC x Prime'!P247-'Tabela SAC x Prime'!M247,"")</f>
        <v>46.162947441843059</v>
      </c>
      <c r="P247" s="21">
        <f>IF(K247&lt;='Informações do financiamento'!$C$6,($L$6*$C$2)/(1-(1/(1+$C$2)^'Informações do financiamento'!$C$6)),"")</f>
        <v>173.31801798698751</v>
      </c>
      <c r="Q247" s="22">
        <f>IF(K247&lt;='Informações do financiamento'!$C$6,N247-P247,"")</f>
        <v>15172.592436637504</v>
      </c>
      <c r="R247" s="27"/>
    </row>
    <row r="248" spans="1:18" ht="20.25" customHeight="1">
      <c r="A248" s="27"/>
      <c r="B248" s="20">
        <f>IF(B247&lt;'Informações do financiamento'!$C$6,('Tabela SAC x Prime'!B247+1),"")</f>
        <v>243</v>
      </c>
      <c r="C248" s="21">
        <f>IF(B248&lt;='Informações do financiamento'!$C$6,'Tabela SAC x Prime'!H247,"")</f>
        <v>7900</v>
      </c>
      <c r="D248" s="21">
        <f>IF(B248&lt;='Informações do financiamento'!$C$6,C248*($C$2),"")</f>
        <v>66.005729900718137</v>
      </c>
      <c r="E248" s="21">
        <f>IF(B248&lt;='Informações do financiamento'!$C$6,C248+D248,"")</f>
        <v>7966.0057299007185</v>
      </c>
      <c r="F248" s="21">
        <f>IF(B248&lt;='Informações do financiamento'!$C$6,'Informações do financiamento'!$C$4/'Informações do financiamento'!$C$6,"")</f>
        <v>50</v>
      </c>
      <c r="G248" s="21">
        <f>IF(B248&lt;='Informações do financiamento'!$C$6,F248+D248,"")</f>
        <v>116.00572990071814</v>
      </c>
      <c r="H248" s="22">
        <f>IF(B248&lt;='Informações do financiamento'!$C$6,E248-G248,"")</f>
        <v>7850</v>
      </c>
      <c r="I248" s="27"/>
      <c r="J248" s="27"/>
      <c r="K248" s="20">
        <f t="shared" si="0"/>
        <v>243</v>
      </c>
      <c r="L248" s="21">
        <f>IF(K248&lt;='Informações do financiamento'!$C$6,Q247,"")</f>
        <v>15172.592436637504</v>
      </c>
      <c r="M248" s="21">
        <f>IF(K248&lt;='Informações do financiamento'!$C$6,L248*($C$2),"")</f>
        <v>126.7693719324524</v>
      </c>
      <c r="N248" s="21">
        <f>IF(K248&lt;='Informações do financiamento'!$C$6,L248+M248,"")</f>
        <v>15299.361808569956</v>
      </c>
      <c r="O248" s="21">
        <f>IF(K248&lt;='Informações do financiamento'!$C$6,'Tabela SAC x Prime'!P248-'Tabela SAC x Prime'!M248,"")</f>
        <v>46.548646054535112</v>
      </c>
      <c r="P248" s="21">
        <f>IF(K248&lt;='Informações do financiamento'!$C$6,($L$6*$C$2)/(1-(1/(1+$C$2)^'Informações do financiamento'!$C$6)),"")</f>
        <v>173.31801798698751</v>
      </c>
      <c r="Q248" s="22">
        <f>IF(K248&lt;='Informações do financiamento'!$C$6,N248-P248,"")</f>
        <v>15126.043790582969</v>
      </c>
      <c r="R248" s="27"/>
    </row>
    <row r="249" spans="1:18" ht="20.25" customHeight="1">
      <c r="A249" s="27"/>
      <c r="B249" s="20">
        <f>IF(B248&lt;'Informações do financiamento'!$C$6,('Tabela SAC x Prime'!B248+1),"")</f>
        <v>244</v>
      </c>
      <c r="C249" s="21">
        <f>IF(B249&lt;='Informações do financiamento'!$C$6,'Tabela SAC x Prime'!H248,"")</f>
        <v>7850</v>
      </c>
      <c r="D249" s="21">
        <f>IF(B249&lt;='Informações do financiamento'!$C$6,C249*($C$2),"")</f>
        <v>65.587972116536378</v>
      </c>
      <c r="E249" s="21">
        <f>IF(B249&lt;='Informações do financiamento'!$C$6,C249+D249,"")</f>
        <v>7915.5879721165365</v>
      </c>
      <c r="F249" s="21">
        <f>IF(B249&lt;='Informações do financiamento'!$C$6,'Informações do financiamento'!$C$4/'Informações do financiamento'!$C$6,"")</f>
        <v>50</v>
      </c>
      <c r="G249" s="21">
        <f>IF(B249&lt;='Informações do financiamento'!$C$6,F249+D249,"")</f>
        <v>115.58797211653638</v>
      </c>
      <c r="H249" s="22">
        <f>IF(B249&lt;='Informações do financiamento'!$C$6,E249-G249,"")</f>
        <v>7800</v>
      </c>
      <c r="I249" s="27"/>
      <c r="J249" s="27"/>
      <c r="K249" s="20">
        <f t="shared" si="0"/>
        <v>244</v>
      </c>
      <c r="L249" s="21">
        <f>IF(K249&lt;='Informações do financiamento'!$C$6,Q248,"")</f>
        <v>15126.043790582969</v>
      </c>
      <c r="M249" s="21">
        <f>IF(K249&lt;='Informações do financiamento'!$C$6,L249*($C$2),"")</f>
        <v>126.38045074780433</v>
      </c>
      <c r="N249" s="21">
        <f>IF(K249&lt;='Informações do financiamento'!$C$6,L249+M249,"")</f>
        <v>15252.424241330773</v>
      </c>
      <c r="O249" s="21">
        <f>IF(K249&lt;='Informações do financiamento'!$C$6,'Tabela SAC x Prime'!P249-'Tabela SAC x Prime'!M249,"")</f>
        <v>46.937567239183181</v>
      </c>
      <c r="P249" s="21">
        <f>IF(K249&lt;='Informações do financiamento'!$C$6,($L$6*$C$2)/(1-(1/(1+$C$2)^'Informações do financiamento'!$C$6)),"")</f>
        <v>173.31801798698751</v>
      </c>
      <c r="Q249" s="22">
        <f>IF(K249&lt;='Informações do financiamento'!$C$6,N249-P249,"")</f>
        <v>15079.106223343786</v>
      </c>
      <c r="R249" s="27"/>
    </row>
    <row r="250" spans="1:18" ht="20.25" customHeight="1">
      <c r="A250" s="27"/>
      <c r="B250" s="20">
        <f>IF(B249&lt;'Informações do financiamento'!$C$6,('Tabela SAC x Prime'!B249+1),"")</f>
        <v>245</v>
      </c>
      <c r="C250" s="21">
        <f>IF(B250&lt;='Informações do financiamento'!$C$6,'Tabela SAC x Prime'!H249,"")</f>
        <v>7800</v>
      </c>
      <c r="D250" s="21">
        <f>IF(B250&lt;='Informações do financiamento'!$C$6,C250*($C$2),"")</f>
        <v>65.170214332354618</v>
      </c>
      <c r="E250" s="21">
        <f>IF(B250&lt;='Informações do financiamento'!$C$6,C250+D250,"")</f>
        <v>7865.1702143323546</v>
      </c>
      <c r="F250" s="21">
        <f>IF(B250&lt;='Informações do financiamento'!$C$6,'Informações do financiamento'!$C$4/'Informações do financiamento'!$C$6,"")</f>
        <v>50</v>
      </c>
      <c r="G250" s="21">
        <f>IF(B250&lt;='Informações do financiamento'!$C$6,F250+D250,"")</f>
        <v>115.17021433235462</v>
      </c>
      <c r="H250" s="22">
        <f>IF(B250&lt;='Informações do financiamento'!$C$6,E250-G250,"")</f>
        <v>7750</v>
      </c>
      <c r="I250" s="27"/>
      <c r="J250" s="27"/>
      <c r="K250" s="20">
        <f t="shared" si="0"/>
        <v>245</v>
      </c>
      <c r="L250" s="21">
        <f>IF(K250&lt;='Informações do financiamento'!$C$6,Q249,"")</f>
        <v>15079.106223343786</v>
      </c>
      <c r="M250" s="21">
        <f>IF(K250&lt;='Informações do financiamento'!$C$6,L250*($C$2),"")</f>
        <v>125.98828006610985</v>
      </c>
      <c r="N250" s="21">
        <f>IF(K250&lt;='Informações do financiamento'!$C$6,L250+M250,"")</f>
        <v>15205.094503409897</v>
      </c>
      <c r="O250" s="21">
        <f>IF(K250&lt;='Informações do financiamento'!$C$6,'Tabela SAC x Prime'!P250-'Tabela SAC x Prime'!M250,"")</f>
        <v>47.329737920877662</v>
      </c>
      <c r="P250" s="21">
        <f>IF(K250&lt;='Informações do financiamento'!$C$6,($L$6*$C$2)/(1-(1/(1+$C$2)^'Informações do financiamento'!$C$6)),"")</f>
        <v>173.31801798698751</v>
      </c>
      <c r="Q250" s="22">
        <f>IF(K250&lt;='Informações do financiamento'!$C$6,N250-P250,"")</f>
        <v>15031.77648542291</v>
      </c>
      <c r="R250" s="27"/>
    </row>
    <row r="251" spans="1:18" ht="20.25" customHeight="1">
      <c r="A251" s="27"/>
      <c r="B251" s="20">
        <f>IF(B250&lt;'Informações do financiamento'!$C$6,('Tabela SAC x Prime'!B250+1),"")</f>
        <v>246</v>
      </c>
      <c r="C251" s="21">
        <f>IF(B251&lt;='Informações do financiamento'!$C$6,'Tabela SAC x Prime'!H250,"")</f>
        <v>7750</v>
      </c>
      <c r="D251" s="21">
        <f>IF(B251&lt;='Informações do financiamento'!$C$6,C251*($C$2),"")</f>
        <v>64.752456548172859</v>
      </c>
      <c r="E251" s="21">
        <f>IF(B251&lt;='Informações do financiamento'!$C$6,C251+D251,"")</f>
        <v>7814.7524565481726</v>
      </c>
      <c r="F251" s="21">
        <f>IF(B251&lt;='Informações do financiamento'!$C$6,'Informações do financiamento'!$C$4/'Informações do financiamento'!$C$6,"")</f>
        <v>50</v>
      </c>
      <c r="G251" s="21">
        <f>IF(B251&lt;='Informações do financiamento'!$C$6,F251+D251,"")</f>
        <v>114.75245654817286</v>
      </c>
      <c r="H251" s="22">
        <f>IF(B251&lt;='Informações do financiamento'!$C$6,E251-G251,"")</f>
        <v>7700</v>
      </c>
      <c r="I251" s="27"/>
      <c r="J251" s="27"/>
      <c r="K251" s="20">
        <f t="shared" si="0"/>
        <v>246</v>
      </c>
      <c r="L251" s="21">
        <f>IF(K251&lt;='Informações do financiamento'!$C$6,Q250,"")</f>
        <v>15031.77648542291</v>
      </c>
      <c r="M251" s="21">
        <f>IF(K251&lt;='Informações do financiamento'!$C$6,L251*($C$2),"")</f>
        <v>125.59283273731528</v>
      </c>
      <c r="N251" s="21">
        <f>IF(K251&lt;='Informações do financiamento'!$C$6,L251+M251,"")</f>
        <v>15157.369318160225</v>
      </c>
      <c r="O251" s="21">
        <f>IF(K251&lt;='Informações do financiamento'!$C$6,'Tabela SAC x Prime'!P251-'Tabela SAC x Prime'!M251,"")</f>
        <v>47.725185249672236</v>
      </c>
      <c r="P251" s="21">
        <f>IF(K251&lt;='Informações do financiamento'!$C$6,($L$6*$C$2)/(1-(1/(1+$C$2)^'Informações do financiamento'!$C$6)),"")</f>
        <v>173.31801798698751</v>
      </c>
      <c r="Q251" s="22">
        <f>IF(K251&lt;='Informações do financiamento'!$C$6,N251-P251,"")</f>
        <v>14984.051300173238</v>
      </c>
      <c r="R251" s="27"/>
    </row>
    <row r="252" spans="1:18" ht="20.25" customHeight="1">
      <c r="A252" s="27"/>
      <c r="B252" s="20">
        <f>IF(B251&lt;'Informações do financiamento'!$C$6,('Tabela SAC x Prime'!B251+1),"")</f>
        <v>247</v>
      </c>
      <c r="C252" s="21">
        <f>IF(B252&lt;='Informações do financiamento'!$C$6,'Tabela SAC x Prime'!H251,"")</f>
        <v>7700</v>
      </c>
      <c r="D252" s="21">
        <f>IF(B252&lt;='Informações do financiamento'!$C$6,C252*($C$2),"")</f>
        <v>64.334698763991099</v>
      </c>
      <c r="E252" s="21">
        <f>IF(B252&lt;='Informações do financiamento'!$C$6,C252+D252,"")</f>
        <v>7764.3346987639907</v>
      </c>
      <c r="F252" s="21">
        <f>IF(B252&lt;='Informações do financiamento'!$C$6,'Informações do financiamento'!$C$4/'Informações do financiamento'!$C$6,"")</f>
        <v>50</v>
      </c>
      <c r="G252" s="21">
        <f>IF(B252&lt;='Informações do financiamento'!$C$6,F252+D252,"")</f>
        <v>114.3346987639911</v>
      </c>
      <c r="H252" s="22">
        <f>IF(B252&lt;='Informações do financiamento'!$C$6,E252-G252,"")</f>
        <v>7650</v>
      </c>
      <c r="I252" s="27"/>
      <c r="J252" s="27"/>
      <c r="K252" s="20">
        <f t="shared" si="0"/>
        <v>247</v>
      </c>
      <c r="L252" s="21">
        <f>IF(K252&lt;='Informações do financiamento'!$C$6,Q251,"")</f>
        <v>14984.051300173238</v>
      </c>
      <c r="M252" s="21">
        <f>IF(K252&lt;='Informações do financiamento'!$C$6,L252*($C$2),"")</f>
        <v>125.19408138452394</v>
      </c>
      <c r="N252" s="21">
        <f>IF(K252&lt;='Informações do financiamento'!$C$6,L252+M252,"")</f>
        <v>15109.245381557761</v>
      </c>
      <c r="O252" s="21">
        <f>IF(K252&lt;='Informações do financiamento'!$C$6,'Tabela SAC x Prime'!P252-'Tabela SAC x Prime'!M252,"")</f>
        <v>48.123936602463573</v>
      </c>
      <c r="P252" s="21">
        <f>IF(K252&lt;='Informações do financiamento'!$C$6,($L$6*$C$2)/(1-(1/(1+$C$2)^'Informações do financiamento'!$C$6)),"")</f>
        <v>173.31801798698751</v>
      </c>
      <c r="Q252" s="22">
        <f>IF(K252&lt;='Informações do financiamento'!$C$6,N252-P252,"")</f>
        <v>14935.927363570774</v>
      </c>
      <c r="R252" s="27"/>
    </row>
    <row r="253" spans="1:18" ht="20.25" customHeight="1">
      <c r="A253" s="27"/>
      <c r="B253" s="20">
        <f>IF(B252&lt;'Informações do financiamento'!$C$6,('Tabela SAC x Prime'!B252+1),"")</f>
        <v>248</v>
      </c>
      <c r="C253" s="21">
        <f>IF(B253&lt;='Informações do financiamento'!$C$6,'Tabela SAC x Prime'!H252,"")</f>
        <v>7650</v>
      </c>
      <c r="D253" s="21">
        <f>IF(B253&lt;='Informações do financiamento'!$C$6,C253*($C$2),"")</f>
        <v>63.916940979809333</v>
      </c>
      <c r="E253" s="21">
        <f>IF(B253&lt;='Informações do financiamento'!$C$6,C253+D253,"")</f>
        <v>7713.9169409798096</v>
      </c>
      <c r="F253" s="21">
        <f>IF(B253&lt;='Informações do financiamento'!$C$6,'Informações do financiamento'!$C$4/'Informações do financiamento'!$C$6,"")</f>
        <v>50</v>
      </c>
      <c r="G253" s="21">
        <f>IF(B253&lt;='Informações do financiamento'!$C$6,F253+D253,"")</f>
        <v>113.91694097980934</v>
      </c>
      <c r="H253" s="22">
        <f>IF(B253&lt;='Informações do financiamento'!$C$6,E253-G253,"")</f>
        <v>7600</v>
      </c>
      <c r="I253" s="27"/>
      <c r="J253" s="27"/>
      <c r="K253" s="20">
        <f t="shared" si="0"/>
        <v>248</v>
      </c>
      <c r="L253" s="21">
        <f>IF(K253&lt;='Informações do financiamento'!$C$6,Q252,"")</f>
        <v>14935.927363570774</v>
      </c>
      <c r="M253" s="21">
        <f>IF(K253&lt;='Informações do financiamento'!$C$6,L253*($C$2),"")</f>
        <v>124.79199840210097</v>
      </c>
      <c r="N253" s="21">
        <f>IF(K253&lt;='Informações do financiamento'!$C$6,L253+M253,"")</f>
        <v>15060.719361972875</v>
      </c>
      <c r="O253" s="21">
        <f>IF(K253&lt;='Informações do financiamento'!$C$6,'Tabela SAC x Prime'!P253-'Tabela SAC x Prime'!M253,"")</f>
        <v>48.526019584886541</v>
      </c>
      <c r="P253" s="21">
        <f>IF(K253&lt;='Informações do financiamento'!$C$6,($L$6*$C$2)/(1-(1/(1+$C$2)^'Informações do financiamento'!$C$6)),"")</f>
        <v>173.31801798698751</v>
      </c>
      <c r="Q253" s="22">
        <f>IF(K253&lt;='Informações do financiamento'!$C$6,N253-P253,"")</f>
        <v>14887.401343985888</v>
      </c>
      <c r="R253" s="27"/>
    </row>
    <row r="254" spans="1:18" ht="20.25" customHeight="1">
      <c r="A254" s="27"/>
      <c r="B254" s="20">
        <f>IF(B253&lt;'Informações do financiamento'!$C$6,('Tabela SAC x Prime'!B253+1),"")</f>
        <v>249</v>
      </c>
      <c r="C254" s="21">
        <f>IF(B254&lt;='Informações do financiamento'!$C$6,'Tabela SAC x Prime'!H253,"")</f>
        <v>7600</v>
      </c>
      <c r="D254" s="21">
        <f>IF(B254&lt;='Informações do financiamento'!$C$6,C254*($C$2),"")</f>
        <v>63.499183195627573</v>
      </c>
      <c r="E254" s="21">
        <f>IF(B254&lt;='Informações do financiamento'!$C$6,C254+D254,"")</f>
        <v>7663.4991831956277</v>
      </c>
      <c r="F254" s="21">
        <f>IF(B254&lt;='Informações do financiamento'!$C$6,'Informações do financiamento'!$C$4/'Informações do financiamento'!$C$6,"")</f>
        <v>50</v>
      </c>
      <c r="G254" s="21">
        <f>IF(B254&lt;='Informações do financiamento'!$C$6,F254+D254,"")</f>
        <v>113.49918319562758</v>
      </c>
      <c r="H254" s="22">
        <f>IF(B254&lt;='Informações do financiamento'!$C$6,E254-G254,"")</f>
        <v>7550</v>
      </c>
      <c r="I254" s="27"/>
      <c r="J254" s="27"/>
      <c r="K254" s="20">
        <f t="shared" si="0"/>
        <v>249</v>
      </c>
      <c r="L254" s="21">
        <f>IF(K254&lt;='Informações do financiamento'!$C$6,Q253,"")</f>
        <v>14887.401343985888</v>
      </c>
      <c r="M254" s="21">
        <f>IF(K254&lt;='Informações do financiamento'!$C$6,L254*($C$2),"")</f>
        <v>124.38655595376211</v>
      </c>
      <c r="N254" s="21">
        <f>IF(K254&lt;='Informações do financiamento'!$C$6,L254+M254,"")</f>
        <v>15011.787899939651</v>
      </c>
      <c r="O254" s="21">
        <f>IF(K254&lt;='Informações do financiamento'!$C$6,'Tabela SAC x Prime'!P254-'Tabela SAC x Prime'!M254,"")</f>
        <v>48.931462033225401</v>
      </c>
      <c r="P254" s="21">
        <f>IF(K254&lt;='Informações do financiamento'!$C$6,($L$6*$C$2)/(1-(1/(1+$C$2)^'Informações do financiamento'!$C$6)),"")</f>
        <v>173.31801798698751</v>
      </c>
      <c r="Q254" s="22">
        <f>IF(K254&lt;='Informações do financiamento'!$C$6,N254-P254,"")</f>
        <v>14838.469881952664</v>
      </c>
      <c r="R254" s="27"/>
    </row>
    <row r="255" spans="1:18" ht="20.25" customHeight="1">
      <c r="A255" s="27"/>
      <c r="B255" s="20">
        <f>IF(B254&lt;'Informações do financiamento'!$C$6,('Tabela SAC x Prime'!B254+1),"")</f>
        <v>250</v>
      </c>
      <c r="C255" s="21">
        <f>IF(B255&lt;='Informações do financiamento'!$C$6,'Tabela SAC x Prime'!H254,"")</f>
        <v>7550</v>
      </c>
      <c r="D255" s="21">
        <f>IF(B255&lt;='Informações do financiamento'!$C$6,C255*($C$2),"")</f>
        <v>63.081425411445814</v>
      </c>
      <c r="E255" s="21">
        <f>IF(B255&lt;='Informações do financiamento'!$C$6,C255+D255,"")</f>
        <v>7613.0814254114457</v>
      </c>
      <c r="F255" s="21">
        <f>IF(B255&lt;='Informações do financiamento'!$C$6,'Informações do financiamento'!$C$4/'Informações do financiamento'!$C$6,"")</f>
        <v>50</v>
      </c>
      <c r="G255" s="21">
        <f>IF(B255&lt;='Informações do financiamento'!$C$6,F255+D255,"")</f>
        <v>113.08142541144582</v>
      </c>
      <c r="H255" s="22">
        <f>IF(B255&lt;='Informações do financiamento'!$C$6,E255-G255,"")</f>
        <v>7500</v>
      </c>
      <c r="I255" s="27"/>
      <c r="J255" s="27"/>
      <c r="K255" s="20">
        <f t="shared" si="0"/>
        <v>250</v>
      </c>
      <c r="L255" s="21">
        <f>IF(K255&lt;='Informações do financiamento'!$C$6,Q254,"")</f>
        <v>14838.469881952664</v>
      </c>
      <c r="M255" s="21">
        <f>IF(K255&lt;='Informações do financiamento'!$C$6,L255*($C$2),"")</f>
        <v>123.97772597064665</v>
      </c>
      <c r="N255" s="21">
        <f>IF(K255&lt;='Informações do financiamento'!$C$6,L255+M255,"")</f>
        <v>14962.44760792331</v>
      </c>
      <c r="O255" s="21">
        <f>IF(K255&lt;='Informações do financiamento'!$C$6,'Tabela SAC x Prime'!P255-'Tabela SAC x Prime'!M255,"")</f>
        <v>49.340292016340868</v>
      </c>
      <c r="P255" s="21">
        <f>IF(K255&lt;='Informações do financiamento'!$C$6,($L$6*$C$2)/(1-(1/(1+$C$2)^'Informações do financiamento'!$C$6)),"")</f>
        <v>173.31801798698751</v>
      </c>
      <c r="Q255" s="22">
        <f>IF(K255&lt;='Informações do financiamento'!$C$6,N255-P255,"")</f>
        <v>14789.129589936323</v>
      </c>
      <c r="R255" s="27"/>
    </row>
    <row r="256" spans="1:18" ht="20.25" customHeight="1">
      <c r="A256" s="27"/>
      <c r="B256" s="20">
        <f>IF(B255&lt;'Informações do financiamento'!$C$6,('Tabela SAC x Prime'!B255+1),"")</f>
        <v>251</v>
      </c>
      <c r="C256" s="21">
        <f>IF(B256&lt;='Informações do financiamento'!$C$6,'Tabela SAC x Prime'!H255,"")</f>
        <v>7500</v>
      </c>
      <c r="D256" s="21">
        <f>IF(B256&lt;='Informações do financiamento'!$C$6,C256*($C$2),"")</f>
        <v>62.663667627264054</v>
      </c>
      <c r="E256" s="21">
        <f>IF(B256&lt;='Informações do financiamento'!$C$6,C256+D256,"")</f>
        <v>7562.6636676272637</v>
      </c>
      <c r="F256" s="21">
        <f>IF(B256&lt;='Informações do financiamento'!$C$6,'Informações do financiamento'!$C$4/'Informações do financiamento'!$C$6,"")</f>
        <v>50</v>
      </c>
      <c r="G256" s="21">
        <f>IF(B256&lt;='Informações do financiamento'!$C$6,F256+D256,"")</f>
        <v>112.66366762726406</v>
      </c>
      <c r="H256" s="22">
        <f>IF(B256&lt;='Informações do financiamento'!$C$6,E256-G256,"")</f>
        <v>7450</v>
      </c>
      <c r="I256" s="27"/>
      <c r="J256" s="27"/>
      <c r="K256" s="20">
        <f t="shared" si="0"/>
        <v>251</v>
      </c>
      <c r="L256" s="21">
        <f>IF(K256&lt;='Informações do financiamento'!$C$6,Q255,"")</f>
        <v>14789.129589936323</v>
      </c>
      <c r="M256" s="21">
        <f>IF(K256&lt;='Informações do financiamento'!$C$6,L256*($C$2),"")</f>
        <v>123.56548014937408</v>
      </c>
      <c r="N256" s="21">
        <f>IF(K256&lt;='Informações do financiamento'!$C$6,L256+M256,"")</f>
        <v>14912.695070085698</v>
      </c>
      <c r="O256" s="21">
        <f>IF(K256&lt;='Informações do financiamento'!$C$6,'Tabela SAC x Prime'!P256-'Tabela SAC x Prime'!M256,"")</f>
        <v>49.752537837613431</v>
      </c>
      <c r="P256" s="21">
        <f>IF(K256&lt;='Informações do financiamento'!$C$6,($L$6*$C$2)/(1-(1/(1+$C$2)^'Informações do financiamento'!$C$6)),"")</f>
        <v>173.31801798698751</v>
      </c>
      <c r="Q256" s="22">
        <f>IF(K256&lt;='Informações do financiamento'!$C$6,N256-P256,"")</f>
        <v>14739.377052098711</v>
      </c>
      <c r="R256" s="27"/>
    </row>
    <row r="257" spans="1:18" ht="20.25" customHeight="1">
      <c r="A257" s="27"/>
      <c r="B257" s="20">
        <f>IF(B256&lt;'Informações do financiamento'!$C$6,('Tabela SAC x Prime'!B256+1),"")</f>
        <v>252</v>
      </c>
      <c r="C257" s="21">
        <f>IF(B257&lt;='Informações do financiamento'!$C$6,'Tabela SAC x Prime'!H256,"")</f>
        <v>7450</v>
      </c>
      <c r="D257" s="21">
        <f>IF(B257&lt;='Informações do financiamento'!$C$6,C257*($C$2),"")</f>
        <v>62.245909843082295</v>
      </c>
      <c r="E257" s="21">
        <f>IF(B257&lt;='Informações do financiamento'!$C$6,C257+D257,"")</f>
        <v>7512.2459098430827</v>
      </c>
      <c r="F257" s="21">
        <f>IF(B257&lt;='Informações do financiamento'!$C$6,'Informações do financiamento'!$C$4/'Informações do financiamento'!$C$6,"")</f>
        <v>50</v>
      </c>
      <c r="G257" s="21">
        <f>IF(B257&lt;='Informações do financiamento'!$C$6,F257+D257,"")</f>
        <v>112.2459098430823</v>
      </c>
      <c r="H257" s="22">
        <f>IF(B257&lt;='Informações do financiamento'!$C$6,E257-G257,"")</f>
        <v>7400</v>
      </c>
      <c r="I257" s="27"/>
      <c r="J257" s="27"/>
      <c r="K257" s="20">
        <f t="shared" si="0"/>
        <v>252</v>
      </c>
      <c r="L257" s="21">
        <f>IF(K257&lt;='Informações do financiamento'!$C$6,Q256,"")</f>
        <v>14739.377052098711</v>
      </c>
      <c r="M257" s="21">
        <f>IF(K257&lt;='Informações do financiamento'!$C$6,L257*($C$2),"")</f>
        <v>123.14978995008488</v>
      </c>
      <c r="N257" s="21">
        <f>IF(K257&lt;='Informações do financiamento'!$C$6,L257+M257,"")</f>
        <v>14862.526842048796</v>
      </c>
      <c r="O257" s="21">
        <f>IF(K257&lt;='Informações do financiamento'!$C$6,'Tabela SAC x Prime'!P257-'Tabela SAC x Prime'!M257,"")</f>
        <v>50.168228036902633</v>
      </c>
      <c r="P257" s="21">
        <f>IF(K257&lt;='Informações do financiamento'!$C$6,($L$6*$C$2)/(1-(1/(1+$C$2)^'Informações do financiamento'!$C$6)),"")</f>
        <v>173.31801798698751</v>
      </c>
      <c r="Q257" s="22">
        <f>IF(K257&lt;='Informações do financiamento'!$C$6,N257-P257,"")</f>
        <v>14689.208824061809</v>
      </c>
      <c r="R257" s="27"/>
    </row>
    <row r="258" spans="1:18" ht="20.25" customHeight="1">
      <c r="A258" s="27"/>
      <c r="B258" s="20">
        <f>IF(B257&lt;'Informações do financiamento'!$C$6,('Tabela SAC x Prime'!B257+1),"")</f>
        <v>253</v>
      </c>
      <c r="C258" s="21">
        <f>IF(B258&lt;='Informações do financiamento'!$C$6,'Tabela SAC x Prime'!H257,"")</f>
        <v>7400</v>
      </c>
      <c r="D258" s="21">
        <f>IF(B258&lt;='Informações do financiamento'!$C$6,C258*($C$2),"")</f>
        <v>61.828152058900528</v>
      </c>
      <c r="E258" s="21">
        <f>IF(B258&lt;='Informações do financiamento'!$C$6,C258+D258,"")</f>
        <v>7461.8281520589007</v>
      </c>
      <c r="F258" s="21">
        <f>IF(B258&lt;='Informações do financiamento'!$C$6,'Informações do financiamento'!$C$4/'Informações do financiamento'!$C$6,"")</f>
        <v>50</v>
      </c>
      <c r="G258" s="21">
        <f>IF(B258&lt;='Informações do financiamento'!$C$6,F258+D258,"")</f>
        <v>111.82815205890053</v>
      </c>
      <c r="H258" s="22">
        <f>IF(B258&lt;='Informações do financiamento'!$C$6,E258-G258,"")</f>
        <v>7350</v>
      </c>
      <c r="I258" s="27"/>
      <c r="J258" s="27"/>
      <c r="K258" s="20">
        <f t="shared" si="0"/>
        <v>253</v>
      </c>
      <c r="L258" s="21">
        <f>IF(K258&lt;='Informações do financiamento'!$C$6,Q257,"")</f>
        <v>14689.208824061809</v>
      </c>
      <c r="M258" s="21">
        <f>IF(K258&lt;='Informações do financiamento'!$C$6,L258*($C$2),"")</f>
        <v>122.73062659446445</v>
      </c>
      <c r="N258" s="21">
        <f>IF(K258&lt;='Informações do financiamento'!$C$6,L258+M258,"")</f>
        <v>14811.939450656273</v>
      </c>
      <c r="O258" s="21">
        <f>IF(K258&lt;='Informações do financiamento'!$C$6,'Tabela SAC x Prime'!P258-'Tabela SAC x Prime'!M258,"")</f>
        <v>50.58739139252306</v>
      </c>
      <c r="P258" s="21">
        <f>IF(K258&lt;='Informações do financiamento'!$C$6,($L$6*$C$2)/(1-(1/(1+$C$2)^'Informações do financiamento'!$C$6)),"")</f>
        <v>173.31801798698751</v>
      </c>
      <c r="Q258" s="22">
        <f>IF(K258&lt;='Informações do financiamento'!$C$6,N258-P258,"")</f>
        <v>14638.621432669286</v>
      </c>
      <c r="R258" s="27"/>
    </row>
    <row r="259" spans="1:18" ht="20.25" customHeight="1">
      <c r="A259" s="27"/>
      <c r="B259" s="20">
        <f>IF(B258&lt;'Informações do financiamento'!$C$6,('Tabela SAC x Prime'!B258+1),"")</f>
        <v>254</v>
      </c>
      <c r="C259" s="21">
        <f>IF(B259&lt;='Informações do financiamento'!$C$6,'Tabela SAC x Prime'!H258,"")</f>
        <v>7350</v>
      </c>
      <c r="D259" s="21">
        <f>IF(B259&lt;='Informações do financiamento'!$C$6,C259*($C$2),"")</f>
        <v>61.410394274718769</v>
      </c>
      <c r="E259" s="21">
        <f>IF(B259&lt;='Informações do financiamento'!$C$6,C259+D259,"")</f>
        <v>7411.4103942747188</v>
      </c>
      <c r="F259" s="21">
        <f>IF(B259&lt;='Informações do financiamento'!$C$6,'Informações do financiamento'!$C$4/'Informações do financiamento'!$C$6,"")</f>
        <v>50</v>
      </c>
      <c r="G259" s="21">
        <f>IF(B259&lt;='Informações do financiamento'!$C$6,F259+D259,"")</f>
        <v>111.41039427471877</v>
      </c>
      <c r="H259" s="22">
        <f>IF(B259&lt;='Informações do financiamento'!$C$6,E259-G259,"")</f>
        <v>7300</v>
      </c>
      <c r="I259" s="27"/>
      <c r="J259" s="27"/>
      <c r="K259" s="20">
        <f t="shared" si="0"/>
        <v>254</v>
      </c>
      <c r="L259" s="21">
        <f>IF(K259&lt;='Informações do financiamento'!$C$6,Q258,"")</f>
        <v>14638.621432669286</v>
      </c>
      <c r="M259" s="21">
        <f>IF(K259&lt;='Informações do financiamento'!$C$6,L259*($C$2),"")</f>
        <v>122.30796106375094</v>
      </c>
      <c r="N259" s="21">
        <f>IF(K259&lt;='Informações do financiamento'!$C$6,L259+M259,"")</f>
        <v>14760.929393733037</v>
      </c>
      <c r="O259" s="21">
        <f>IF(K259&lt;='Informações do financiamento'!$C$6,'Tabela SAC x Prime'!P259-'Tabela SAC x Prime'!M259,"")</f>
        <v>51.010056923236576</v>
      </c>
      <c r="P259" s="21">
        <f>IF(K259&lt;='Informações do financiamento'!$C$6,($L$6*$C$2)/(1-(1/(1+$C$2)^'Informações do financiamento'!$C$6)),"")</f>
        <v>173.31801798698751</v>
      </c>
      <c r="Q259" s="22">
        <f>IF(K259&lt;='Informações do financiamento'!$C$6,N259-P259,"")</f>
        <v>14587.61137574605</v>
      </c>
      <c r="R259" s="27"/>
    </row>
    <row r="260" spans="1:18" ht="20.25" customHeight="1">
      <c r="A260" s="27"/>
      <c r="B260" s="20">
        <f>IF(B259&lt;'Informações do financiamento'!$C$6,('Tabela SAC x Prime'!B259+1),"")</f>
        <v>255</v>
      </c>
      <c r="C260" s="21">
        <f>IF(B260&lt;='Informações do financiamento'!$C$6,'Tabela SAC x Prime'!H259,"")</f>
        <v>7300</v>
      </c>
      <c r="D260" s="21">
        <f>IF(B260&lt;='Informações do financiamento'!$C$6,C260*($C$2),"")</f>
        <v>60.992636490537009</v>
      </c>
      <c r="E260" s="21">
        <f>IF(B260&lt;='Informações do financiamento'!$C$6,C260+D260,"")</f>
        <v>7360.9926364905368</v>
      </c>
      <c r="F260" s="21">
        <f>IF(B260&lt;='Informações do financiamento'!$C$6,'Informações do financiamento'!$C$4/'Informações do financiamento'!$C$6,"")</f>
        <v>50</v>
      </c>
      <c r="G260" s="21">
        <f>IF(B260&lt;='Informações do financiamento'!$C$6,F260+D260,"")</f>
        <v>110.99263649053701</v>
      </c>
      <c r="H260" s="22">
        <f>IF(B260&lt;='Informações do financiamento'!$C$6,E260-G260,"")</f>
        <v>7250</v>
      </c>
      <c r="I260" s="27"/>
      <c r="J260" s="27"/>
      <c r="K260" s="20">
        <f t="shared" si="0"/>
        <v>255</v>
      </c>
      <c r="L260" s="21">
        <f>IF(K260&lt;='Informações do financiamento'!$C$6,Q259,"")</f>
        <v>14587.61137574605</v>
      </c>
      <c r="M260" s="21">
        <f>IF(K260&lt;='Informações do financiamento'!$C$6,L260*($C$2),"")</f>
        <v>121.88176409672622</v>
      </c>
      <c r="N260" s="21">
        <f>IF(K260&lt;='Informações do financiamento'!$C$6,L260+M260,"")</f>
        <v>14709.493139842776</v>
      </c>
      <c r="O260" s="21">
        <f>IF(K260&lt;='Informações do financiamento'!$C$6,'Tabela SAC x Prime'!P260-'Tabela SAC x Prime'!M260,"")</f>
        <v>51.436253890261298</v>
      </c>
      <c r="P260" s="21">
        <f>IF(K260&lt;='Informações do financiamento'!$C$6,($L$6*$C$2)/(1-(1/(1+$C$2)^'Informações do financiamento'!$C$6)),"")</f>
        <v>173.31801798698751</v>
      </c>
      <c r="Q260" s="22">
        <f>IF(K260&lt;='Informações do financiamento'!$C$6,N260-P260,"")</f>
        <v>14536.175121855789</v>
      </c>
      <c r="R260" s="27"/>
    </row>
    <row r="261" spans="1:18" ht="20.25" customHeight="1">
      <c r="A261" s="27"/>
      <c r="B261" s="20">
        <f>IF(B260&lt;'Informações do financiamento'!$C$6,('Tabela SAC x Prime'!B260+1),"")</f>
        <v>256</v>
      </c>
      <c r="C261" s="21">
        <f>IF(B261&lt;='Informações do financiamento'!$C$6,'Tabela SAC x Prime'!H260,"")</f>
        <v>7250</v>
      </c>
      <c r="D261" s="21">
        <f>IF(B261&lt;='Informações do financiamento'!$C$6,C261*($C$2),"")</f>
        <v>60.57487870635525</v>
      </c>
      <c r="E261" s="21">
        <f>IF(B261&lt;='Informações do financiamento'!$C$6,C261+D261,"")</f>
        <v>7310.5748787063549</v>
      </c>
      <c r="F261" s="21">
        <f>IF(B261&lt;='Informações do financiamento'!$C$6,'Informações do financiamento'!$C$4/'Informações do financiamento'!$C$6,"")</f>
        <v>50</v>
      </c>
      <c r="G261" s="21">
        <f>IF(B261&lt;='Informações do financiamento'!$C$6,F261+D261,"")</f>
        <v>110.57487870635525</v>
      </c>
      <c r="H261" s="22">
        <f>IF(B261&lt;='Informações do financiamento'!$C$6,E261-G261,"")</f>
        <v>7200</v>
      </c>
      <c r="I261" s="27"/>
      <c r="J261" s="27"/>
      <c r="K261" s="20">
        <f t="shared" ref="K261:K457" si="1">B261</f>
        <v>256</v>
      </c>
      <c r="L261" s="21">
        <f>IF(K261&lt;='Informações do financiamento'!$C$6,Q260,"")</f>
        <v>14536.175121855789</v>
      </c>
      <c r="M261" s="21">
        <f>IF(K261&lt;='Informações do financiamento'!$C$6,L261*($C$2),"")</f>
        <v>121.45200618769009</v>
      </c>
      <c r="N261" s="21">
        <f>IF(K261&lt;='Informações do financiamento'!$C$6,L261+M261,"")</f>
        <v>14657.627128043479</v>
      </c>
      <c r="O261" s="21">
        <f>IF(K261&lt;='Informações do financiamento'!$C$6,'Tabela SAC x Prime'!P261-'Tabela SAC x Prime'!M261,"")</f>
        <v>51.866011799297425</v>
      </c>
      <c r="P261" s="21">
        <f>IF(K261&lt;='Informações do financiamento'!$C$6,($L$6*$C$2)/(1-(1/(1+$C$2)^'Informações do financiamento'!$C$6)),"")</f>
        <v>173.31801798698751</v>
      </c>
      <c r="Q261" s="22">
        <f>IF(K261&lt;='Informações do financiamento'!$C$6,N261-P261,"")</f>
        <v>14484.309110056493</v>
      </c>
      <c r="R261" s="27"/>
    </row>
    <row r="262" spans="1:18" ht="20.25" customHeight="1">
      <c r="A262" s="27"/>
      <c r="B262" s="20">
        <f>IF(B261&lt;'Informações do financiamento'!$C$6,('Tabela SAC x Prime'!B261+1),"")</f>
        <v>257</v>
      </c>
      <c r="C262" s="21">
        <f>IF(B262&lt;='Informações do financiamento'!$C$6,'Tabela SAC x Prime'!H261,"")</f>
        <v>7200</v>
      </c>
      <c r="D262" s="21">
        <f>IF(B262&lt;='Informações do financiamento'!$C$6,C262*($C$2),"")</f>
        <v>60.15712092217349</v>
      </c>
      <c r="E262" s="21">
        <f>IF(B262&lt;='Informações do financiamento'!$C$6,C262+D262,"")</f>
        <v>7260.1571209221738</v>
      </c>
      <c r="F262" s="21">
        <f>IF(B262&lt;='Informações do financiamento'!$C$6,'Informações do financiamento'!$C$4/'Informações do financiamento'!$C$6,"")</f>
        <v>50</v>
      </c>
      <c r="G262" s="21">
        <f>IF(B262&lt;='Informações do financiamento'!$C$6,F262+D262,"")</f>
        <v>110.15712092217349</v>
      </c>
      <c r="H262" s="22">
        <f>IF(B262&lt;='Informações do financiamento'!$C$6,E262-G262,"")</f>
        <v>7150</v>
      </c>
      <c r="I262" s="27"/>
      <c r="J262" s="27"/>
      <c r="K262" s="20">
        <f t="shared" si="1"/>
        <v>257</v>
      </c>
      <c r="L262" s="21">
        <f>IF(K262&lt;='Informações do financiamento'!$C$6,Q261,"")</f>
        <v>14484.309110056493</v>
      </c>
      <c r="M262" s="21">
        <f>IF(K262&lt;='Informações do financiamento'!$C$6,L262*($C$2),"")</f>
        <v>121.01865758441771</v>
      </c>
      <c r="N262" s="21">
        <f>IF(K262&lt;='Informações do financiamento'!$C$6,L262+M262,"")</f>
        <v>14605.327767640911</v>
      </c>
      <c r="O262" s="21">
        <f>IF(K262&lt;='Informações do financiamento'!$C$6,'Tabela SAC x Prime'!P262-'Tabela SAC x Prime'!M262,"")</f>
        <v>52.299360402569803</v>
      </c>
      <c r="P262" s="21">
        <f>IF(K262&lt;='Informações do financiamento'!$C$6,($L$6*$C$2)/(1-(1/(1+$C$2)^'Informações do financiamento'!$C$6)),"")</f>
        <v>173.31801798698751</v>
      </c>
      <c r="Q262" s="22">
        <f>IF(K262&lt;='Informações do financiamento'!$C$6,N262-P262,"")</f>
        <v>14432.009749653924</v>
      </c>
      <c r="R262" s="27"/>
    </row>
    <row r="263" spans="1:18" ht="20.25" customHeight="1">
      <c r="A263" s="27"/>
      <c r="B263" s="20">
        <f>IF(B262&lt;'Informações do financiamento'!$C$6,('Tabela SAC x Prime'!B262+1),"")</f>
        <v>258</v>
      </c>
      <c r="C263" s="21">
        <f>IF(B263&lt;='Informações do financiamento'!$C$6,'Tabela SAC x Prime'!H262,"")</f>
        <v>7150</v>
      </c>
      <c r="D263" s="21">
        <f>IF(B263&lt;='Informações do financiamento'!$C$6,C263*($C$2),"")</f>
        <v>59.739363137991731</v>
      </c>
      <c r="E263" s="21">
        <f>IF(B263&lt;='Informações do financiamento'!$C$6,C263+D263,"")</f>
        <v>7209.7393631379919</v>
      </c>
      <c r="F263" s="21">
        <f>IF(B263&lt;='Informações do financiamento'!$C$6,'Informações do financiamento'!$C$4/'Informações do financiamento'!$C$6,"")</f>
        <v>50</v>
      </c>
      <c r="G263" s="21">
        <f>IF(B263&lt;='Informações do financiamento'!$C$6,F263+D263,"")</f>
        <v>109.73936313799173</v>
      </c>
      <c r="H263" s="22">
        <f>IF(B263&lt;='Informações do financiamento'!$C$6,E263-G263,"")</f>
        <v>7100</v>
      </c>
      <c r="I263" s="27"/>
      <c r="J263" s="27"/>
      <c r="K263" s="20">
        <f t="shared" si="1"/>
        <v>258</v>
      </c>
      <c r="L263" s="21">
        <f>IF(K263&lt;='Informações do financiamento'!$C$6,Q262,"")</f>
        <v>14432.009749653924</v>
      </c>
      <c r="M263" s="21">
        <f>IF(K263&lt;='Informações do financiamento'!$C$6,L263*($C$2),"")</f>
        <v>120.58168828609971</v>
      </c>
      <c r="N263" s="21">
        <f>IF(K263&lt;='Informações do financiamento'!$C$6,L263+M263,"")</f>
        <v>14552.591437940024</v>
      </c>
      <c r="O263" s="21">
        <f>IF(K263&lt;='Informações do financiamento'!$C$6,'Tabela SAC x Prime'!P263-'Tabela SAC x Prime'!M263,"")</f>
        <v>52.736329700887808</v>
      </c>
      <c r="P263" s="21">
        <f>IF(K263&lt;='Informações do financiamento'!$C$6,($L$6*$C$2)/(1-(1/(1+$C$2)^'Informações do financiamento'!$C$6)),"")</f>
        <v>173.31801798698751</v>
      </c>
      <c r="Q263" s="22">
        <f>IF(K263&lt;='Informações do financiamento'!$C$6,N263-P263,"")</f>
        <v>14379.273419953037</v>
      </c>
      <c r="R263" s="27"/>
    </row>
    <row r="264" spans="1:18" ht="20.25" customHeight="1">
      <c r="A264" s="27"/>
      <c r="B264" s="20">
        <f>IF(B263&lt;'Informações do financiamento'!$C$6,('Tabela SAC x Prime'!B263+1),"")</f>
        <v>259</v>
      </c>
      <c r="C264" s="21">
        <f>IF(B264&lt;='Informações do financiamento'!$C$6,'Tabela SAC x Prime'!H263,"")</f>
        <v>7100</v>
      </c>
      <c r="D264" s="21">
        <f>IF(B264&lt;='Informações do financiamento'!$C$6,C264*($C$2),"")</f>
        <v>59.321605353809971</v>
      </c>
      <c r="E264" s="21">
        <f>IF(B264&lt;='Informações do financiamento'!$C$6,C264+D264,"")</f>
        <v>7159.3216053538099</v>
      </c>
      <c r="F264" s="21">
        <f>IF(B264&lt;='Informações do financiamento'!$C$6,'Informações do financiamento'!$C$4/'Informações do financiamento'!$C$6,"")</f>
        <v>50</v>
      </c>
      <c r="G264" s="21">
        <f>IF(B264&lt;='Informações do financiamento'!$C$6,F264+D264,"")</f>
        <v>109.32160535380997</v>
      </c>
      <c r="H264" s="22">
        <f>IF(B264&lt;='Informações do financiamento'!$C$6,E264-G264,"")</f>
        <v>7050</v>
      </c>
      <c r="I264" s="27"/>
      <c r="J264" s="27"/>
      <c r="K264" s="20">
        <f t="shared" si="1"/>
        <v>259</v>
      </c>
      <c r="L264" s="21">
        <f>IF(K264&lt;='Informações do financiamento'!$C$6,Q263,"")</f>
        <v>14379.273419953037</v>
      </c>
      <c r="M264" s="21">
        <f>IF(K264&lt;='Informações do financiamento'!$C$6,L264*($C$2),"")</f>
        <v>120.14106804126527</v>
      </c>
      <c r="N264" s="21">
        <f>IF(K264&lt;='Informações do financiamento'!$C$6,L264+M264,"")</f>
        <v>14499.414487994301</v>
      </c>
      <c r="O264" s="21">
        <f>IF(K264&lt;='Informações do financiamento'!$C$6,'Tabela SAC x Prime'!P264-'Tabela SAC x Prime'!M264,"")</f>
        <v>53.176949945722242</v>
      </c>
      <c r="P264" s="21">
        <f>IF(K264&lt;='Informações do financiamento'!$C$6,($L$6*$C$2)/(1-(1/(1+$C$2)^'Informações do financiamento'!$C$6)),"")</f>
        <v>173.31801798698751</v>
      </c>
      <c r="Q264" s="22">
        <f>IF(K264&lt;='Informações do financiamento'!$C$6,N264-P264,"")</f>
        <v>14326.096470007315</v>
      </c>
      <c r="R264" s="27"/>
    </row>
    <row r="265" spans="1:18" ht="20.25" customHeight="1">
      <c r="A265" s="27"/>
      <c r="B265" s="20">
        <f>IF(B264&lt;'Informações do financiamento'!$C$6,('Tabela SAC x Prime'!B264+1),"")</f>
        <v>260</v>
      </c>
      <c r="C265" s="21">
        <f>IF(B265&lt;='Informações do financiamento'!$C$6,'Tabela SAC x Prime'!H264,"")</f>
        <v>7050</v>
      </c>
      <c r="D265" s="21">
        <f>IF(B265&lt;='Informações do financiamento'!$C$6,C265*($C$2),"")</f>
        <v>58.903847569628212</v>
      </c>
      <c r="E265" s="21">
        <f>IF(B265&lt;='Informações do financiamento'!$C$6,C265+D265,"")</f>
        <v>7108.9038475696279</v>
      </c>
      <c r="F265" s="21">
        <f>IF(B265&lt;='Informações do financiamento'!$C$6,'Informações do financiamento'!$C$4/'Informações do financiamento'!$C$6,"")</f>
        <v>50</v>
      </c>
      <c r="G265" s="21">
        <f>IF(B265&lt;='Informações do financiamento'!$C$6,F265+D265,"")</f>
        <v>108.90384756962821</v>
      </c>
      <c r="H265" s="22">
        <f>IF(B265&lt;='Informações do financiamento'!$C$6,E265-G265,"")</f>
        <v>7000</v>
      </c>
      <c r="I265" s="27"/>
      <c r="J265" s="27"/>
      <c r="K265" s="20">
        <f t="shared" si="1"/>
        <v>260</v>
      </c>
      <c r="L265" s="21">
        <f>IF(K265&lt;='Informações do financiamento'!$C$6,Q264,"")</f>
        <v>14326.096470007315</v>
      </c>
      <c r="M265" s="21">
        <f>IF(K265&lt;='Informações do financiamento'!$C$6,L265*($C$2),"")</f>
        <v>119.69676634568789</v>
      </c>
      <c r="N265" s="21">
        <f>IF(K265&lt;='Informações do financiamento'!$C$6,L265+M265,"")</f>
        <v>14445.793236353002</v>
      </c>
      <c r="O265" s="21">
        <f>IF(K265&lt;='Informações do financiamento'!$C$6,'Tabela SAC x Prime'!P265-'Tabela SAC x Prime'!M265,"")</f>
        <v>53.621251641299622</v>
      </c>
      <c r="P265" s="21">
        <f>IF(K265&lt;='Informações do financiamento'!$C$6,($L$6*$C$2)/(1-(1/(1+$C$2)^'Informações do financiamento'!$C$6)),"")</f>
        <v>173.31801798698751</v>
      </c>
      <c r="Q265" s="22">
        <f>IF(K265&lt;='Informações do financiamento'!$C$6,N265-P265,"")</f>
        <v>14272.475218366015</v>
      </c>
      <c r="R265" s="27"/>
    </row>
    <row r="266" spans="1:18" ht="20.25" customHeight="1">
      <c r="A266" s="27"/>
      <c r="B266" s="20">
        <f>IF(B265&lt;'Informações do financiamento'!$C$6,('Tabela SAC x Prime'!B265+1),"")</f>
        <v>261</v>
      </c>
      <c r="C266" s="21">
        <f>IF(B266&lt;='Informações do financiamento'!$C$6,'Tabela SAC x Prime'!H265,"")</f>
        <v>7000</v>
      </c>
      <c r="D266" s="21">
        <f>IF(B266&lt;='Informações do financiamento'!$C$6,C266*($C$2),"")</f>
        <v>58.486089785446453</v>
      </c>
      <c r="E266" s="21">
        <f>IF(B266&lt;='Informações do financiamento'!$C$6,C266+D266,"")</f>
        <v>7058.4860897854469</v>
      </c>
      <c r="F266" s="21">
        <f>IF(B266&lt;='Informações do financiamento'!$C$6,'Informações do financiamento'!$C$4/'Informações do financiamento'!$C$6,"")</f>
        <v>50</v>
      </c>
      <c r="G266" s="21">
        <f>IF(B266&lt;='Informações do financiamento'!$C$6,F266+D266,"")</f>
        <v>108.48608978544645</v>
      </c>
      <c r="H266" s="22">
        <f>IF(B266&lt;='Informações do financiamento'!$C$6,E266-G266,"")</f>
        <v>6950</v>
      </c>
      <c r="I266" s="27"/>
      <c r="J266" s="27"/>
      <c r="K266" s="20">
        <f t="shared" si="1"/>
        <v>261</v>
      </c>
      <c r="L266" s="21">
        <f>IF(K266&lt;='Informações do financiamento'!$C$6,Q265,"")</f>
        <v>14272.475218366015</v>
      </c>
      <c r="M266" s="21">
        <f>IF(K266&lt;='Informações do financiamento'!$C$6,L266*($C$2),"")</f>
        <v>119.24875244027345</v>
      </c>
      <c r="N266" s="21">
        <f>IF(K266&lt;='Informações do financiamento'!$C$6,L266+M266,"")</f>
        <v>14391.723970806288</v>
      </c>
      <c r="O266" s="21">
        <f>IF(K266&lt;='Informações do financiamento'!$C$6,'Tabela SAC x Prime'!P266-'Tabela SAC x Prime'!M266,"")</f>
        <v>54.069265546714064</v>
      </c>
      <c r="P266" s="21">
        <f>IF(K266&lt;='Informações do financiamento'!$C$6,($L$6*$C$2)/(1-(1/(1+$C$2)^'Informações do financiamento'!$C$6)),"")</f>
        <v>173.31801798698751</v>
      </c>
      <c r="Q266" s="22">
        <f>IF(K266&lt;='Informações do financiamento'!$C$6,N266-P266,"")</f>
        <v>14218.405952819301</v>
      </c>
      <c r="R266" s="27"/>
    </row>
    <row r="267" spans="1:18" ht="20.25" customHeight="1">
      <c r="A267" s="27"/>
      <c r="B267" s="20">
        <f>IF(B266&lt;'Informações do financiamento'!$C$6,('Tabela SAC x Prime'!B266+1),"")</f>
        <v>262</v>
      </c>
      <c r="C267" s="21">
        <f>IF(B267&lt;='Informações do financiamento'!$C$6,'Tabela SAC x Prime'!H266,"")</f>
        <v>6950</v>
      </c>
      <c r="D267" s="21">
        <f>IF(B267&lt;='Informações do financiamento'!$C$6,C267*($C$2),"")</f>
        <v>58.068332001264686</v>
      </c>
      <c r="E267" s="21">
        <f>IF(B267&lt;='Informações do financiamento'!$C$6,C267+D267,"")</f>
        <v>7008.0683320012649</v>
      </c>
      <c r="F267" s="21">
        <f>IF(B267&lt;='Informações do financiamento'!$C$6,'Informações do financiamento'!$C$4/'Informações do financiamento'!$C$6,"")</f>
        <v>50</v>
      </c>
      <c r="G267" s="21">
        <f>IF(B267&lt;='Informações do financiamento'!$C$6,F267+D267,"")</f>
        <v>108.06833200126468</v>
      </c>
      <c r="H267" s="22">
        <f>IF(B267&lt;='Informações do financiamento'!$C$6,E267-G267,"")</f>
        <v>6900</v>
      </c>
      <c r="I267" s="27"/>
      <c r="J267" s="27"/>
      <c r="K267" s="20">
        <f t="shared" si="1"/>
        <v>262</v>
      </c>
      <c r="L267" s="21">
        <f>IF(K267&lt;='Informações do financiamento'!$C$6,Q266,"")</f>
        <v>14218.405952819301</v>
      </c>
      <c r="M267" s="21">
        <f>IF(K267&lt;='Informações do financiamento'!$C$6,L267*($C$2),"")</f>
        <v>118.79699530893085</v>
      </c>
      <c r="N267" s="21">
        <f>IF(K267&lt;='Informações do financiamento'!$C$6,L267+M267,"")</f>
        <v>14337.202948128232</v>
      </c>
      <c r="O267" s="21">
        <f>IF(K267&lt;='Informações do financiamento'!$C$6,'Tabela SAC x Prime'!P267-'Tabela SAC x Prime'!M267,"")</f>
        <v>54.521022678056667</v>
      </c>
      <c r="P267" s="21">
        <f>IF(K267&lt;='Informações do financiamento'!$C$6,($L$6*$C$2)/(1-(1/(1+$C$2)^'Informações do financiamento'!$C$6)),"")</f>
        <v>173.31801798698751</v>
      </c>
      <c r="Q267" s="22">
        <f>IF(K267&lt;='Informações do financiamento'!$C$6,N267-P267,"")</f>
        <v>14163.884930141245</v>
      </c>
      <c r="R267" s="27"/>
    </row>
    <row r="268" spans="1:18" ht="20.25" customHeight="1">
      <c r="A268" s="27"/>
      <c r="B268" s="20">
        <f>IF(B267&lt;'Informações do financiamento'!$C$6,('Tabela SAC x Prime'!B267+1),"")</f>
        <v>263</v>
      </c>
      <c r="C268" s="21">
        <f>IF(B268&lt;='Informações do financiamento'!$C$6,'Tabela SAC x Prime'!H267,"")</f>
        <v>6900</v>
      </c>
      <c r="D268" s="21">
        <f>IF(B268&lt;='Informações do financiamento'!$C$6,C268*($C$2),"")</f>
        <v>57.650574217082927</v>
      </c>
      <c r="E268" s="21">
        <f>IF(B268&lt;='Informações do financiamento'!$C$6,C268+D268,"")</f>
        <v>6957.650574217083</v>
      </c>
      <c r="F268" s="21">
        <f>IF(B268&lt;='Informações do financiamento'!$C$6,'Informações do financiamento'!$C$4/'Informações do financiamento'!$C$6,"")</f>
        <v>50</v>
      </c>
      <c r="G268" s="21">
        <f>IF(B268&lt;='Informações do financiamento'!$C$6,F268+D268,"")</f>
        <v>107.65057421708292</v>
      </c>
      <c r="H268" s="22">
        <f>IF(B268&lt;='Informações do financiamento'!$C$6,E268-G268,"")</f>
        <v>6850</v>
      </c>
      <c r="I268" s="27"/>
      <c r="J268" s="27"/>
      <c r="K268" s="20">
        <f t="shared" si="1"/>
        <v>263</v>
      </c>
      <c r="L268" s="21">
        <f>IF(K268&lt;='Informações do financiamento'!$C$6,Q267,"")</f>
        <v>14163.884930141245</v>
      </c>
      <c r="M268" s="21">
        <f>IF(K268&lt;='Informações do financiamento'!$C$6,L268*($C$2),"")</f>
        <v>118.34146367642468</v>
      </c>
      <c r="N268" s="21">
        <f>IF(K268&lt;='Informações do financiamento'!$C$6,L268+M268,"")</f>
        <v>14282.226393817669</v>
      </c>
      <c r="O268" s="21">
        <f>IF(K268&lt;='Informações do financiamento'!$C$6,'Tabela SAC x Prime'!P268-'Tabela SAC x Prime'!M268,"")</f>
        <v>54.976554310562832</v>
      </c>
      <c r="P268" s="21">
        <f>IF(K268&lt;='Informações do financiamento'!$C$6,($L$6*$C$2)/(1-(1/(1+$C$2)^'Informações do financiamento'!$C$6)),"")</f>
        <v>173.31801798698751</v>
      </c>
      <c r="Q268" s="22">
        <f>IF(K268&lt;='Informações do financiamento'!$C$6,N268-P268,"")</f>
        <v>14108.908375830682</v>
      </c>
      <c r="R268" s="27"/>
    </row>
    <row r="269" spans="1:18" ht="20.25" customHeight="1">
      <c r="A269" s="27"/>
      <c r="B269" s="20">
        <f>IF(B268&lt;'Informações do financiamento'!$C$6,('Tabela SAC x Prime'!B268+1),"")</f>
        <v>264</v>
      </c>
      <c r="C269" s="21">
        <f>IF(B269&lt;='Informações do financiamento'!$C$6,'Tabela SAC x Prime'!H268,"")</f>
        <v>6850</v>
      </c>
      <c r="D269" s="21">
        <f>IF(B269&lt;='Informações do financiamento'!$C$6,C269*($C$2),"")</f>
        <v>57.232816432901167</v>
      </c>
      <c r="E269" s="21">
        <f>IF(B269&lt;='Informações do financiamento'!$C$6,C269+D269,"")</f>
        <v>6907.232816432901</v>
      </c>
      <c r="F269" s="21">
        <f>IF(B269&lt;='Informações do financiamento'!$C$6,'Informações do financiamento'!$C$4/'Informações do financiamento'!$C$6,"")</f>
        <v>50</v>
      </c>
      <c r="G269" s="21">
        <f>IF(B269&lt;='Informações do financiamento'!$C$6,F269+D269,"")</f>
        <v>107.23281643290116</v>
      </c>
      <c r="H269" s="22">
        <f>IF(B269&lt;='Informações do financiamento'!$C$6,E269-G269,"")</f>
        <v>6800</v>
      </c>
      <c r="I269" s="27"/>
      <c r="J269" s="27"/>
      <c r="K269" s="20">
        <f t="shared" si="1"/>
        <v>264</v>
      </c>
      <c r="L269" s="21">
        <f>IF(K269&lt;='Informações do financiamento'!$C$6,Q268,"")</f>
        <v>14108.908375830682</v>
      </c>
      <c r="M269" s="21">
        <f>IF(K269&lt;='Informações do financiamento'!$C$6,L269*($C$2),"")</f>
        <v>117.8821260062101</v>
      </c>
      <c r="N269" s="21">
        <f>IF(K269&lt;='Informações do financiamento'!$C$6,L269+M269,"")</f>
        <v>14226.790501836893</v>
      </c>
      <c r="O269" s="21">
        <f>IF(K269&lt;='Informações do financiamento'!$C$6,'Tabela SAC x Prime'!P269-'Tabela SAC x Prime'!M269,"")</f>
        <v>55.435891980777413</v>
      </c>
      <c r="P269" s="21">
        <f>IF(K269&lt;='Informações do financiamento'!$C$6,($L$6*$C$2)/(1-(1/(1+$C$2)^'Informações do financiamento'!$C$6)),"")</f>
        <v>173.31801798698751</v>
      </c>
      <c r="Q269" s="22">
        <f>IF(K269&lt;='Informações do financiamento'!$C$6,N269-P269,"")</f>
        <v>14053.472483849906</v>
      </c>
      <c r="R269" s="27"/>
    </row>
    <row r="270" spans="1:18" ht="20.25" customHeight="1">
      <c r="A270" s="27"/>
      <c r="B270" s="20">
        <f>IF(B269&lt;'Informações do financiamento'!$C$6,('Tabela SAC x Prime'!B269+1),"")</f>
        <v>265</v>
      </c>
      <c r="C270" s="21">
        <f>IF(B270&lt;='Informações do financiamento'!$C$6,'Tabela SAC x Prime'!H269,"")</f>
        <v>6800</v>
      </c>
      <c r="D270" s="21">
        <f>IF(B270&lt;='Informações do financiamento'!$C$6,C270*($C$2),"")</f>
        <v>56.815058648719408</v>
      </c>
      <c r="E270" s="21">
        <f>IF(B270&lt;='Informações do financiamento'!$C$6,C270+D270,"")</f>
        <v>6856.8150586487191</v>
      </c>
      <c r="F270" s="21">
        <f>IF(B270&lt;='Informações do financiamento'!$C$6,'Informações do financiamento'!$C$4/'Informações do financiamento'!$C$6,"")</f>
        <v>50</v>
      </c>
      <c r="G270" s="21">
        <f>IF(B270&lt;='Informações do financiamento'!$C$6,F270+D270,"")</f>
        <v>106.8150586487194</v>
      </c>
      <c r="H270" s="22">
        <f>IF(B270&lt;='Informações do financiamento'!$C$6,E270-G270,"")</f>
        <v>6750</v>
      </c>
      <c r="I270" s="27"/>
      <c r="J270" s="27"/>
      <c r="K270" s="20">
        <f t="shared" si="1"/>
        <v>265</v>
      </c>
      <c r="L270" s="21">
        <f>IF(K270&lt;='Informações do financiamento'!$C$6,Q269,"")</f>
        <v>14053.472483849906</v>
      </c>
      <c r="M270" s="21">
        <f>IF(K270&lt;='Informações do financiamento'!$C$6,L270*($C$2),"")</f>
        <v>117.41895049824953</v>
      </c>
      <c r="N270" s="21">
        <f>IF(K270&lt;='Informações do financiamento'!$C$6,L270+M270,"")</f>
        <v>14170.891434348156</v>
      </c>
      <c r="O270" s="21">
        <f>IF(K270&lt;='Informações do financiamento'!$C$6,'Tabela SAC x Prime'!P270-'Tabela SAC x Prime'!M270,"")</f>
        <v>55.899067488737984</v>
      </c>
      <c r="P270" s="21">
        <f>IF(K270&lt;='Informações do financiamento'!$C$6,($L$6*$C$2)/(1-(1/(1+$C$2)^'Informações do financiamento'!$C$6)),"")</f>
        <v>173.31801798698751</v>
      </c>
      <c r="Q270" s="22">
        <f>IF(K270&lt;='Informações do financiamento'!$C$6,N270-P270,"")</f>
        <v>13997.573416361169</v>
      </c>
      <c r="R270" s="27"/>
    </row>
    <row r="271" spans="1:18" ht="20.25" customHeight="1">
      <c r="A271" s="27"/>
      <c r="B271" s="20">
        <f>IF(B270&lt;'Informações do financiamento'!$C$6,('Tabela SAC x Prime'!B270+1),"")</f>
        <v>266</v>
      </c>
      <c r="C271" s="21">
        <f>IF(B271&lt;='Informações do financiamento'!$C$6,'Tabela SAC x Prime'!H270,"")</f>
        <v>6750</v>
      </c>
      <c r="D271" s="21">
        <f>IF(B271&lt;='Informações do financiamento'!$C$6,C271*($C$2),"")</f>
        <v>56.397300864537648</v>
      </c>
      <c r="E271" s="21">
        <f>IF(B271&lt;='Informações do financiamento'!$C$6,C271+D271,"")</f>
        <v>6806.397300864538</v>
      </c>
      <c r="F271" s="21">
        <f>IF(B271&lt;='Informações do financiamento'!$C$6,'Informações do financiamento'!$C$4/'Informações do financiamento'!$C$6,"")</f>
        <v>50</v>
      </c>
      <c r="G271" s="21">
        <f>IF(B271&lt;='Informações do financiamento'!$C$6,F271+D271,"")</f>
        <v>106.39730086453764</v>
      </c>
      <c r="H271" s="22">
        <f>IF(B271&lt;='Informações do financiamento'!$C$6,E271-G271,"")</f>
        <v>6700</v>
      </c>
      <c r="I271" s="27"/>
      <c r="J271" s="27"/>
      <c r="K271" s="20">
        <f t="shared" si="1"/>
        <v>266</v>
      </c>
      <c r="L271" s="21">
        <f>IF(K271&lt;='Informações do financiamento'!$C$6,Q270,"")</f>
        <v>13997.573416361169</v>
      </c>
      <c r="M271" s="21">
        <f>IF(K271&lt;='Informações do financiamento'!$C$6,L271*($C$2),"")</f>
        <v>116.9519050868111</v>
      </c>
      <c r="N271" s="21">
        <f>IF(K271&lt;='Informações do financiamento'!$C$6,L271+M271,"")</f>
        <v>14114.52532144798</v>
      </c>
      <c r="O271" s="21">
        <f>IF(K271&lt;='Informações do financiamento'!$C$6,'Tabela SAC x Prime'!P271-'Tabela SAC x Prime'!M271,"")</f>
        <v>56.366112900176418</v>
      </c>
      <c r="P271" s="21">
        <f>IF(K271&lt;='Informações do financiamento'!$C$6,($L$6*$C$2)/(1-(1/(1+$C$2)^'Informações do financiamento'!$C$6)),"")</f>
        <v>173.31801798698751</v>
      </c>
      <c r="Q271" s="22">
        <f>IF(K271&lt;='Informações do financiamento'!$C$6,N271-P271,"")</f>
        <v>13941.207303460993</v>
      </c>
      <c r="R271" s="27"/>
    </row>
    <row r="272" spans="1:18" ht="20.25" customHeight="1">
      <c r="A272" s="27"/>
      <c r="B272" s="20">
        <f>IF(B271&lt;'Informações do financiamento'!$C$6,('Tabela SAC x Prime'!B271+1),"")</f>
        <v>267</v>
      </c>
      <c r="C272" s="21">
        <f>IF(B272&lt;='Informações do financiamento'!$C$6,'Tabela SAC x Prime'!H271,"")</f>
        <v>6700</v>
      </c>
      <c r="D272" s="21">
        <f>IF(B272&lt;='Informações do financiamento'!$C$6,C272*($C$2),"")</f>
        <v>55.979543080355889</v>
      </c>
      <c r="E272" s="21">
        <f>IF(B272&lt;='Informações do financiamento'!$C$6,C272+D272,"")</f>
        <v>6755.9795430803561</v>
      </c>
      <c r="F272" s="21">
        <f>IF(B272&lt;='Informações do financiamento'!$C$6,'Informações do financiamento'!$C$4/'Informações do financiamento'!$C$6,"")</f>
        <v>50</v>
      </c>
      <c r="G272" s="21">
        <f>IF(B272&lt;='Informações do financiamento'!$C$6,F272+D272,"")</f>
        <v>105.97954308035588</v>
      </c>
      <c r="H272" s="22">
        <f>IF(B272&lt;='Informações do financiamento'!$C$6,E272-G272,"")</f>
        <v>6650</v>
      </c>
      <c r="I272" s="27"/>
      <c r="J272" s="27"/>
      <c r="K272" s="20">
        <f t="shared" si="1"/>
        <v>267</v>
      </c>
      <c r="L272" s="21">
        <f>IF(K272&lt;='Informações do financiamento'!$C$6,Q271,"")</f>
        <v>13941.207303460993</v>
      </c>
      <c r="M272" s="21">
        <f>IF(K272&lt;='Informações do financiamento'!$C$6,L272*($C$2),"")</f>
        <v>116.48095743824878</v>
      </c>
      <c r="N272" s="21">
        <f>IF(K272&lt;='Informações do financiamento'!$C$6,L272+M272,"")</f>
        <v>14057.688260899242</v>
      </c>
      <c r="O272" s="21">
        <f>IF(K272&lt;='Informações do financiamento'!$C$6,'Tabela SAC x Prime'!P272-'Tabela SAC x Prime'!M272,"")</f>
        <v>56.837060548738734</v>
      </c>
      <c r="P272" s="21">
        <f>IF(K272&lt;='Informações do financiamento'!$C$6,($L$6*$C$2)/(1-(1/(1+$C$2)^'Informações do financiamento'!$C$6)),"")</f>
        <v>173.31801798698751</v>
      </c>
      <c r="Q272" s="22">
        <f>IF(K272&lt;='Informações do financiamento'!$C$6,N272-P272,"")</f>
        <v>13884.370242912255</v>
      </c>
      <c r="R272" s="27"/>
    </row>
    <row r="273" spans="1:18" ht="20.25" customHeight="1">
      <c r="A273" s="27"/>
      <c r="B273" s="20">
        <f>IF(B272&lt;'Informações do financiamento'!$C$6,('Tabela SAC x Prime'!B272+1),"")</f>
        <v>268</v>
      </c>
      <c r="C273" s="21">
        <f>IF(B273&lt;='Informações do financiamento'!$C$6,'Tabela SAC x Prime'!H272,"")</f>
        <v>6650</v>
      </c>
      <c r="D273" s="21">
        <f>IF(B273&lt;='Informações do financiamento'!$C$6,C273*($C$2),"")</f>
        <v>55.561785296174129</v>
      </c>
      <c r="E273" s="21">
        <f>IF(B273&lt;='Informações do financiamento'!$C$6,C273+D273,"")</f>
        <v>6705.5617852961741</v>
      </c>
      <c r="F273" s="21">
        <f>IF(B273&lt;='Informações do financiamento'!$C$6,'Informações do financiamento'!$C$4/'Informações do financiamento'!$C$6,"")</f>
        <v>50</v>
      </c>
      <c r="G273" s="21">
        <f>IF(B273&lt;='Informações do financiamento'!$C$6,F273+D273,"")</f>
        <v>105.56178529617412</v>
      </c>
      <c r="H273" s="22">
        <f>IF(B273&lt;='Informações do financiamento'!$C$6,E273-G273,"")</f>
        <v>6600</v>
      </c>
      <c r="I273" s="27"/>
      <c r="J273" s="27"/>
      <c r="K273" s="20">
        <f t="shared" si="1"/>
        <v>268</v>
      </c>
      <c r="L273" s="21">
        <f>IF(K273&lt;='Informações do financiamento'!$C$6,Q272,"")</f>
        <v>13884.370242912255</v>
      </c>
      <c r="M273" s="21">
        <f>IF(K273&lt;='Informações do financiamento'!$C$6,L273*($C$2),"")</f>
        <v>116.00607494876387</v>
      </c>
      <c r="N273" s="21">
        <f>IF(K273&lt;='Informações do financiamento'!$C$6,L273+M273,"")</f>
        <v>14000.376317861019</v>
      </c>
      <c r="O273" s="21">
        <f>IF(K273&lt;='Informações do financiamento'!$C$6,'Tabela SAC x Prime'!P273-'Tabela SAC x Prime'!M273,"")</f>
        <v>57.311943038223646</v>
      </c>
      <c r="P273" s="21">
        <f>IF(K273&lt;='Informações do financiamento'!$C$6,($L$6*$C$2)/(1-(1/(1+$C$2)^'Informações do financiamento'!$C$6)),"")</f>
        <v>173.31801798698751</v>
      </c>
      <c r="Q273" s="22">
        <f>IF(K273&lt;='Informações do financiamento'!$C$6,N273-P273,"")</f>
        <v>13827.058299874032</v>
      </c>
      <c r="R273" s="27"/>
    </row>
    <row r="274" spans="1:18" ht="20.25" customHeight="1">
      <c r="A274" s="27"/>
      <c r="B274" s="20">
        <f>IF(B273&lt;'Informações do financiamento'!$C$6,('Tabela SAC x Prime'!B273+1),"")</f>
        <v>269</v>
      </c>
      <c r="C274" s="21">
        <f>IF(B274&lt;='Informações do financiamento'!$C$6,'Tabela SAC x Prime'!H273,"")</f>
        <v>6600</v>
      </c>
      <c r="D274" s="21">
        <f>IF(B274&lt;='Informações do financiamento'!$C$6,C274*($C$2),"")</f>
        <v>55.144027511992363</v>
      </c>
      <c r="E274" s="21">
        <f>IF(B274&lt;='Informações do financiamento'!$C$6,C274+D274,"")</f>
        <v>6655.1440275119921</v>
      </c>
      <c r="F274" s="21">
        <f>IF(B274&lt;='Informações do financiamento'!$C$6,'Informações do financiamento'!$C$4/'Informações do financiamento'!$C$6,"")</f>
        <v>50</v>
      </c>
      <c r="G274" s="21">
        <f>IF(B274&lt;='Informações do financiamento'!$C$6,F274+D274,"")</f>
        <v>105.14402751199236</v>
      </c>
      <c r="H274" s="22">
        <f>IF(B274&lt;='Informações do financiamento'!$C$6,E274-G274,"")</f>
        <v>6550</v>
      </c>
      <c r="I274" s="27"/>
      <c r="J274" s="27"/>
      <c r="K274" s="20">
        <f t="shared" si="1"/>
        <v>269</v>
      </c>
      <c r="L274" s="21">
        <f>IF(K274&lt;='Informações do financiamento'!$C$6,Q273,"")</f>
        <v>13827.058299874032</v>
      </c>
      <c r="M274" s="21">
        <f>IF(K274&lt;='Informações do financiamento'!$C$6,L274*($C$2),"")</f>
        <v>115.52722474214788</v>
      </c>
      <c r="N274" s="21">
        <f>IF(K274&lt;='Informações do financiamento'!$C$6,L274+M274,"")</f>
        <v>13942.585524616179</v>
      </c>
      <c r="O274" s="21">
        <f>IF(K274&lt;='Informações do financiamento'!$C$6,'Tabela SAC x Prime'!P274-'Tabela SAC x Prime'!M274,"")</f>
        <v>57.790793244839634</v>
      </c>
      <c r="P274" s="21">
        <f>IF(K274&lt;='Informações do financiamento'!$C$6,($L$6*$C$2)/(1-(1/(1+$C$2)^'Informações do financiamento'!$C$6)),"")</f>
        <v>173.31801798698751</v>
      </c>
      <c r="Q274" s="22">
        <f>IF(K274&lt;='Informações do financiamento'!$C$6,N274-P274,"")</f>
        <v>13769.267506629192</v>
      </c>
      <c r="R274" s="27"/>
    </row>
    <row r="275" spans="1:18" ht="20.25" customHeight="1">
      <c r="A275" s="27"/>
      <c r="B275" s="20">
        <f>IF(B274&lt;'Informações do financiamento'!$C$6,('Tabela SAC x Prime'!B274+1),"")</f>
        <v>270</v>
      </c>
      <c r="C275" s="21">
        <f>IF(B275&lt;='Informações do financiamento'!$C$6,'Tabela SAC x Prime'!H274,"")</f>
        <v>6550</v>
      </c>
      <c r="D275" s="21">
        <f>IF(B275&lt;='Informações do financiamento'!$C$6,C275*($C$2),"")</f>
        <v>54.726269727810603</v>
      </c>
      <c r="E275" s="21">
        <f>IF(B275&lt;='Informações do financiamento'!$C$6,C275+D275,"")</f>
        <v>6604.7262697278102</v>
      </c>
      <c r="F275" s="21">
        <f>IF(B275&lt;='Informações do financiamento'!$C$6,'Informações do financiamento'!$C$4/'Informações do financiamento'!$C$6,"")</f>
        <v>50</v>
      </c>
      <c r="G275" s="21">
        <f>IF(B275&lt;='Informações do financiamento'!$C$6,F275+D275,"")</f>
        <v>104.7262697278106</v>
      </c>
      <c r="H275" s="22">
        <f>IF(B275&lt;='Informações do financiamento'!$C$6,E275-G275,"")</f>
        <v>6500</v>
      </c>
      <c r="I275" s="27"/>
      <c r="J275" s="27"/>
      <c r="K275" s="20">
        <f t="shared" si="1"/>
        <v>270</v>
      </c>
      <c r="L275" s="21">
        <f>IF(K275&lt;='Informações do financiamento'!$C$6,Q274,"")</f>
        <v>13769.267506629192</v>
      </c>
      <c r="M275" s="21">
        <f>IF(K275&lt;='Informações do financiamento'!$C$6,L275*($C$2),"")</f>
        <v>115.04437366750648</v>
      </c>
      <c r="N275" s="21">
        <f>IF(K275&lt;='Informações do financiamento'!$C$6,L275+M275,"")</f>
        <v>13884.311880296698</v>
      </c>
      <c r="O275" s="21">
        <f>IF(K275&lt;='Informações do financiamento'!$C$6,'Tabela SAC x Prime'!P275-'Tabela SAC x Prime'!M275,"")</f>
        <v>58.273644319481036</v>
      </c>
      <c r="P275" s="21">
        <f>IF(K275&lt;='Informações do financiamento'!$C$6,($L$6*$C$2)/(1-(1/(1+$C$2)^'Informações do financiamento'!$C$6)),"")</f>
        <v>173.31801798698751</v>
      </c>
      <c r="Q275" s="22">
        <f>IF(K275&lt;='Informações do financiamento'!$C$6,N275-P275,"")</f>
        <v>13710.993862309711</v>
      </c>
      <c r="R275" s="27"/>
    </row>
    <row r="276" spans="1:18" ht="20.25" customHeight="1">
      <c r="A276" s="27"/>
      <c r="B276" s="20">
        <f>IF(B275&lt;'Informações do financiamento'!$C$6,('Tabela SAC x Prime'!B275+1),"")</f>
        <v>271</v>
      </c>
      <c r="C276" s="21">
        <f>IF(B276&lt;='Informações do financiamento'!$C$6,'Tabela SAC x Prime'!H275,"")</f>
        <v>6500</v>
      </c>
      <c r="D276" s="21">
        <f>IF(B276&lt;='Informações do financiamento'!$C$6,C276*($C$2),"")</f>
        <v>54.308511943628844</v>
      </c>
      <c r="E276" s="21">
        <f>IF(B276&lt;='Informações do financiamento'!$C$6,C276+D276,"")</f>
        <v>6554.3085119436291</v>
      </c>
      <c r="F276" s="21">
        <f>IF(B276&lt;='Informações do financiamento'!$C$6,'Informações do financiamento'!$C$4/'Informações do financiamento'!$C$6,"")</f>
        <v>50</v>
      </c>
      <c r="G276" s="21">
        <f>IF(B276&lt;='Informações do financiamento'!$C$6,F276+D276,"")</f>
        <v>104.30851194362884</v>
      </c>
      <c r="H276" s="22">
        <f>IF(B276&lt;='Informações do financiamento'!$C$6,E276-G276,"")</f>
        <v>6450</v>
      </c>
      <c r="I276" s="27"/>
      <c r="J276" s="27"/>
      <c r="K276" s="20">
        <f t="shared" si="1"/>
        <v>271</v>
      </c>
      <c r="L276" s="21">
        <f>IF(K276&lt;='Informações do financiamento'!$C$6,Q275,"")</f>
        <v>13710.993862309711</v>
      </c>
      <c r="M276" s="21">
        <f>IF(K276&lt;='Informações do financiamento'!$C$6,L276*($C$2),"")</f>
        <v>114.55748829696442</v>
      </c>
      <c r="N276" s="21">
        <f>IF(K276&lt;='Informações do financiamento'!$C$6,L276+M276,"")</f>
        <v>13825.551350606676</v>
      </c>
      <c r="O276" s="21">
        <f>IF(K276&lt;='Informações do financiamento'!$C$6,'Tabela SAC x Prime'!P276-'Tabela SAC x Prime'!M276,"")</f>
        <v>58.760529690023091</v>
      </c>
      <c r="P276" s="21">
        <f>IF(K276&lt;='Informações do financiamento'!$C$6,($L$6*$C$2)/(1-(1/(1+$C$2)^'Informações do financiamento'!$C$6)),"")</f>
        <v>173.31801798698751</v>
      </c>
      <c r="Q276" s="22">
        <f>IF(K276&lt;='Informações do financiamento'!$C$6,N276-P276,"")</f>
        <v>13652.233332619689</v>
      </c>
      <c r="R276" s="27"/>
    </row>
    <row r="277" spans="1:18" ht="20.25" customHeight="1">
      <c r="A277" s="27"/>
      <c r="B277" s="20">
        <f>IF(B276&lt;'Informações do financiamento'!$C$6,('Tabela SAC x Prime'!B276+1),"")</f>
        <v>272</v>
      </c>
      <c r="C277" s="21">
        <f>IF(B277&lt;='Informações do financiamento'!$C$6,'Tabela SAC x Prime'!H276,"")</f>
        <v>6450</v>
      </c>
      <c r="D277" s="21">
        <f>IF(B277&lt;='Informações do financiamento'!$C$6,C277*($C$2),"")</f>
        <v>53.890754159447084</v>
      </c>
      <c r="E277" s="21">
        <f>IF(B277&lt;='Informações do financiamento'!$C$6,C277+D277,"")</f>
        <v>6503.8907541594472</v>
      </c>
      <c r="F277" s="21">
        <f>IF(B277&lt;='Informações do financiamento'!$C$6,'Informações do financiamento'!$C$4/'Informações do financiamento'!$C$6,"")</f>
        <v>50</v>
      </c>
      <c r="G277" s="21">
        <f>IF(B277&lt;='Informações do financiamento'!$C$6,F277+D277,"")</f>
        <v>103.89075415944708</v>
      </c>
      <c r="H277" s="22">
        <f>IF(B277&lt;='Informações do financiamento'!$C$6,E277-G277,"")</f>
        <v>6400</v>
      </c>
      <c r="I277" s="27"/>
      <c r="J277" s="27"/>
      <c r="K277" s="20">
        <f t="shared" si="1"/>
        <v>272</v>
      </c>
      <c r="L277" s="21">
        <f>IF(K277&lt;='Informações do financiamento'!$C$6,Q276,"")</f>
        <v>13652.233332619689</v>
      </c>
      <c r="M277" s="21">
        <f>IF(K277&lt;='Informações do financiamento'!$C$6,L277*($C$2),"")</f>
        <v>114.06653492335143</v>
      </c>
      <c r="N277" s="21">
        <f>IF(K277&lt;='Informações do financiamento'!$C$6,L277+M277,"")</f>
        <v>13766.299867543041</v>
      </c>
      <c r="O277" s="21">
        <f>IF(K277&lt;='Informações do financiamento'!$C$6,'Tabela SAC x Prime'!P277-'Tabela SAC x Prime'!M277,"")</f>
        <v>59.251483063636087</v>
      </c>
      <c r="P277" s="21">
        <f>IF(K277&lt;='Informações do financiamento'!$C$6,($L$6*$C$2)/(1-(1/(1+$C$2)^'Informações do financiamento'!$C$6)),"")</f>
        <v>173.31801798698751</v>
      </c>
      <c r="Q277" s="22">
        <f>IF(K277&lt;='Informações do financiamento'!$C$6,N277-P277,"")</f>
        <v>13592.981849556054</v>
      </c>
      <c r="R277" s="27"/>
    </row>
    <row r="278" spans="1:18" ht="20.25" customHeight="1">
      <c r="A278" s="27"/>
      <c r="B278" s="20">
        <f>IF(B277&lt;'Informações do financiamento'!$C$6,('Tabela SAC x Prime'!B277+1),"")</f>
        <v>273</v>
      </c>
      <c r="C278" s="21">
        <f>IF(B278&lt;='Informações do financiamento'!$C$6,'Tabela SAC x Prime'!H277,"")</f>
        <v>6400</v>
      </c>
      <c r="D278" s="21">
        <f>IF(B278&lt;='Informações do financiamento'!$C$6,C278*($C$2),"")</f>
        <v>53.472996375265325</v>
      </c>
      <c r="E278" s="21">
        <f>IF(B278&lt;='Informações do financiamento'!$C$6,C278+D278,"")</f>
        <v>6453.4729963752652</v>
      </c>
      <c r="F278" s="21">
        <f>IF(B278&lt;='Informações do financiamento'!$C$6,'Informações do financiamento'!$C$4/'Informações do financiamento'!$C$6,"")</f>
        <v>50</v>
      </c>
      <c r="G278" s="21">
        <f>IF(B278&lt;='Informações do financiamento'!$C$6,F278+D278,"")</f>
        <v>103.47299637526532</v>
      </c>
      <c r="H278" s="22">
        <f>IF(B278&lt;='Informações do financiamento'!$C$6,E278-G278,"")</f>
        <v>6350</v>
      </c>
      <c r="I278" s="27"/>
      <c r="J278" s="27"/>
      <c r="K278" s="20">
        <f t="shared" si="1"/>
        <v>273</v>
      </c>
      <c r="L278" s="21">
        <f>IF(K278&lt;='Informações do financiamento'!$C$6,Q277,"")</f>
        <v>13592.981849556054</v>
      </c>
      <c r="M278" s="21">
        <f>IF(K278&lt;='Informações do financiamento'!$C$6,L278*($C$2),"")</f>
        <v>113.57147955786847</v>
      </c>
      <c r="N278" s="21">
        <f>IF(K278&lt;='Informações do financiamento'!$C$6,L278+M278,"")</f>
        <v>13706.553329113922</v>
      </c>
      <c r="O278" s="21">
        <f>IF(K278&lt;='Informações do financiamento'!$C$6,'Tabela SAC x Prime'!P278-'Tabela SAC x Prime'!M278,"")</f>
        <v>59.746538429119042</v>
      </c>
      <c r="P278" s="21">
        <f>IF(K278&lt;='Informações do financiamento'!$C$6,($L$6*$C$2)/(1-(1/(1+$C$2)^'Informações do financiamento'!$C$6)),"")</f>
        <v>173.31801798698751</v>
      </c>
      <c r="Q278" s="22">
        <f>IF(K278&lt;='Informações do financiamento'!$C$6,N278-P278,"")</f>
        <v>13533.235311126935</v>
      </c>
      <c r="R278" s="27"/>
    </row>
    <row r="279" spans="1:18" ht="20.25" customHeight="1">
      <c r="A279" s="27"/>
      <c r="B279" s="20">
        <f>IF(B278&lt;'Informações do financiamento'!$C$6,('Tabela SAC x Prime'!B278+1),"")</f>
        <v>274</v>
      </c>
      <c r="C279" s="21">
        <f>IF(B279&lt;='Informações do financiamento'!$C$6,'Tabela SAC x Prime'!H278,"")</f>
        <v>6350</v>
      </c>
      <c r="D279" s="21">
        <f>IF(B279&lt;='Informações do financiamento'!$C$6,C279*($C$2),"")</f>
        <v>53.055238591083565</v>
      </c>
      <c r="E279" s="21">
        <f>IF(B279&lt;='Informações do financiamento'!$C$6,C279+D279,"")</f>
        <v>6403.0552385910833</v>
      </c>
      <c r="F279" s="21">
        <f>IF(B279&lt;='Informações do financiamento'!$C$6,'Informações do financiamento'!$C$4/'Informações do financiamento'!$C$6,"")</f>
        <v>50</v>
      </c>
      <c r="G279" s="21">
        <f>IF(B279&lt;='Informações do financiamento'!$C$6,F279+D279,"")</f>
        <v>103.05523859108357</v>
      </c>
      <c r="H279" s="22">
        <f>IF(B279&lt;='Informações do financiamento'!$C$6,E279-G279,"")</f>
        <v>6300</v>
      </c>
      <c r="I279" s="27"/>
      <c r="J279" s="27"/>
      <c r="K279" s="20">
        <f t="shared" si="1"/>
        <v>274</v>
      </c>
      <c r="L279" s="21">
        <f>IF(K279&lt;='Informações do financiamento'!$C$6,Q278,"")</f>
        <v>13533.235311126935</v>
      </c>
      <c r="M279" s="21">
        <f>IF(K279&lt;='Informações do financiamento'!$C$6,L279*($C$2),"")</f>
        <v>113.07228792773489</v>
      </c>
      <c r="N279" s="21">
        <f>IF(K279&lt;='Informações do financiamento'!$C$6,L279+M279,"")</f>
        <v>13646.307599054669</v>
      </c>
      <c r="O279" s="21">
        <f>IF(K279&lt;='Informações do financiamento'!$C$6,'Tabela SAC x Prime'!P279-'Tabela SAC x Prime'!M279,"")</f>
        <v>60.245730059252622</v>
      </c>
      <c r="P279" s="21">
        <f>IF(K279&lt;='Informações do financiamento'!$C$6,($L$6*$C$2)/(1-(1/(1+$C$2)^'Informações do financiamento'!$C$6)),"")</f>
        <v>173.31801798698751</v>
      </c>
      <c r="Q279" s="22">
        <f>IF(K279&lt;='Informações do financiamento'!$C$6,N279-P279,"")</f>
        <v>13472.989581067683</v>
      </c>
      <c r="R279" s="27"/>
    </row>
    <row r="280" spans="1:18" ht="20.25" customHeight="1">
      <c r="A280" s="27"/>
      <c r="B280" s="20">
        <f>IF(B279&lt;'Informações do financiamento'!$C$6,('Tabela SAC x Prime'!B279+1),"")</f>
        <v>275</v>
      </c>
      <c r="C280" s="21">
        <f>IF(B280&lt;='Informações do financiamento'!$C$6,'Tabela SAC x Prime'!H279,"")</f>
        <v>6300</v>
      </c>
      <c r="D280" s="21">
        <f>IF(B280&lt;='Informações do financiamento'!$C$6,C280*($C$2),"")</f>
        <v>52.637480806901806</v>
      </c>
      <c r="E280" s="21">
        <f>IF(B280&lt;='Informações do financiamento'!$C$6,C280+D280,"")</f>
        <v>6352.6374808069022</v>
      </c>
      <c r="F280" s="21">
        <f>IF(B280&lt;='Informações do financiamento'!$C$6,'Informações do financiamento'!$C$4/'Informações do financiamento'!$C$6,"")</f>
        <v>50</v>
      </c>
      <c r="G280" s="21">
        <f>IF(B280&lt;='Informações do financiamento'!$C$6,F280+D280,"")</f>
        <v>102.63748080690181</v>
      </c>
      <c r="H280" s="22">
        <f>IF(B280&lt;='Informações do financiamento'!$C$6,E280-G280,"")</f>
        <v>6250</v>
      </c>
      <c r="I280" s="27"/>
      <c r="J280" s="27"/>
      <c r="K280" s="20">
        <f t="shared" si="1"/>
        <v>275</v>
      </c>
      <c r="L280" s="21">
        <f>IF(K280&lt;='Informações do financiamento'!$C$6,Q279,"")</f>
        <v>13472.989581067683</v>
      </c>
      <c r="M280" s="21">
        <f>IF(K280&lt;='Informações do financiamento'!$C$6,L280*($C$2),"")</f>
        <v>112.56892547381557</v>
      </c>
      <c r="N280" s="21">
        <f>IF(K280&lt;='Informações do financiamento'!$C$6,L280+M280,"")</f>
        <v>13585.558506541498</v>
      </c>
      <c r="O280" s="21">
        <f>IF(K280&lt;='Informações do financiamento'!$C$6,'Tabela SAC x Prime'!P280-'Tabela SAC x Prime'!M280,"")</f>
        <v>60.749092513171945</v>
      </c>
      <c r="P280" s="21">
        <f>IF(K280&lt;='Informações do financiamento'!$C$6,($L$6*$C$2)/(1-(1/(1+$C$2)^'Informações do financiamento'!$C$6)),"")</f>
        <v>173.31801798698751</v>
      </c>
      <c r="Q280" s="22">
        <f>IF(K280&lt;='Informações do financiamento'!$C$6,N280-P280,"")</f>
        <v>13412.240488554511</v>
      </c>
      <c r="R280" s="27"/>
    </row>
    <row r="281" spans="1:18" ht="20.25" customHeight="1">
      <c r="A281" s="27"/>
      <c r="B281" s="20">
        <f>IF(B280&lt;'Informações do financiamento'!$C$6,('Tabela SAC x Prime'!B280+1),"")</f>
        <v>276</v>
      </c>
      <c r="C281" s="21">
        <f>IF(B281&lt;='Informações do financiamento'!$C$6,'Tabela SAC x Prime'!H280,"")</f>
        <v>6250</v>
      </c>
      <c r="D281" s="21">
        <f>IF(B281&lt;='Informações do financiamento'!$C$6,C281*($C$2),"")</f>
        <v>52.219723022720046</v>
      </c>
      <c r="E281" s="21">
        <f>IF(B281&lt;='Informações do financiamento'!$C$6,C281+D281,"")</f>
        <v>6302.2197230227202</v>
      </c>
      <c r="F281" s="21">
        <f>IF(B281&lt;='Informações do financiamento'!$C$6,'Informações do financiamento'!$C$4/'Informações do financiamento'!$C$6,"")</f>
        <v>50</v>
      </c>
      <c r="G281" s="21">
        <f>IF(B281&lt;='Informações do financiamento'!$C$6,F281+D281,"")</f>
        <v>102.21972302272005</v>
      </c>
      <c r="H281" s="22">
        <f>IF(B281&lt;='Informações do financiamento'!$C$6,E281-G281,"")</f>
        <v>6200</v>
      </c>
      <c r="I281" s="27"/>
      <c r="J281" s="27"/>
      <c r="K281" s="20">
        <f t="shared" si="1"/>
        <v>276</v>
      </c>
      <c r="L281" s="21">
        <f>IF(K281&lt;='Informações do financiamento'!$C$6,Q280,"")</f>
        <v>13412.240488554511</v>
      </c>
      <c r="M281" s="21">
        <f>IF(K281&lt;='Informações do financiamento'!$C$6,L281*($C$2),"")</f>
        <v>112.06135734822847</v>
      </c>
      <c r="N281" s="21">
        <f>IF(K281&lt;='Informações do financiamento'!$C$6,L281+M281,"")</f>
        <v>13524.301845902739</v>
      </c>
      <c r="O281" s="21">
        <f>IF(K281&lt;='Informações do financiamento'!$C$6,'Tabela SAC x Prime'!P281-'Tabela SAC x Prime'!M281,"")</f>
        <v>61.256660638759044</v>
      </c>
      <c r="P281" s="21">
        <f>IF(K281&lt;='Informações do financiamento'!$C$6,($L$6*$C$2)/(1-(1/(1+$C$2)^'Informações do financiamento'!$C$6)),"")</f>
        <v>173.31801798698751</v>
      </c>
      <c r="Q281" s="22">
        <f>IF(K281&lt;='Informações do financiamento'!$C$6,N281-P281,"")</f>
        <v>13350.983827915752</v>
      </c>
      <c r="R281" s="27"/>
    </row>
    <row r="282" spans="1:18" ht="20.25" customHeight="1">
      <c r="A282" s="27"/>
      <c r="B282" s="20">
        <f>IF(B281&lt;'Informações do financiamento'!$C$6,('Tabela SAC x Prime'!B281+1),"")</f>
        <v>277</v>
      </c>
      <c r="C282" s="21">
        <f>IF(B282&lt;='Informações do financiamento'!$C$6,'Tabela SAC x Prime'!H281,"")</f>
        <v>6200</v>
      </c>
      <c r="D282" s="21">
        <f>IF(B282&lt;='Informações do financiamento'!$C$6,C282*($C$2),"")</f>
        <v>51.801965238538287</v>
      </c>
      <c r="E282" s="21">
        <f>IF(B282&lt;='Informações do financiamento'!$C$6,C282+D282,"")</f>
        <v>6251.8019652385383</v>
      </c>
      <c r="F282" s="21">
        <f>IF(B282&lt;='Informações do financiamento'!$C$6,'Informações do financiamento'!$C$4/'Informações do financiamento'!$C$6,"")</f>
        <v>50</v>
      </c>
      <c r="G282" s="21">
        <f>IF(B282&lt;='Informações do financiamento'!$C$6,F282+D282,"")</f>
        <v>101.80196523853829</v>
      </c>
      <c r="H282" s="22">
        <f>IF(B282&lt;='Informações do financiamento'!$C$6,E282-G282,"")</f>
        <v>6150</v>
      </c>
      <c r="I282" s="27"/>
      <c r="J282" s="27"/>
      <c r="K282" s="20">
        <f t="shared" si="1"/>
        <v>277</v>
      </c>
      <c r="L282" s="21">
        <f>IF(K282&lt;='Informações do financiamento'!$C$6,Q281,"")</f>
        <v>13350.983827915752</v>
      </c>
      <c r="M282" s="21">
        <f>IF(K282&lt;='Informações do financiamento'!$C$6,L282*($C$2),"")</f>
        <v>111.54954841193202</v>
      </c>
      <c r="N282" s="21">
        <f>IF(K282&lt;='Informações do financiamento'!$C$6,L282+M282,"")</f>
        <v>13462.533376327685</v>
      </c>
      <c r="O282" s="21">
        <f>IF(K282&lt;='Informações do financiamento'!$C$6,'Tabela SAC x Prime'!P282-'Tabela SAC x Prime'!M282,"")</f>
        <v>61.768469575055491</v>
      </c>
      <c r="P282" s="21">
        <f>IF(K282&lt;='Informações do financiamento'!$C$6,($L$6*$C$2)/(1-(1/(1+$C$2)^'Informações do financiamento'!$C$6)),"")</f>
        <v>173.31801798698751</v>
      </c>
      <c r="Q282" s="22">
        <f>IF(K282&lt;='Informações do financiamento'!$C$6,N282-P282,"")</f>
        <v>13289.215358340698</v>
      </c>
      <c r="R282" s="27"/>
    </row>
    <row r="283" spans="1:18" ht="20.25" customHeight="1">
      <c r="A283" s="27"/>
      <c r="B283" s="20">
        <f>IF(B282&lt;'Informações do financiamento'!$C$6,('Tabela SAC x Prime'!B282+1),"")</f>
        <v>278</v>
      </c>
      <c r="C283" s="21">
        <f>IF(B283&lt;='Informações do financiamento'!$C$6,'Tabela SAC x Prime'!H282,"")</f>
        <v>6150</v>
      </c>
      <c r="D283" s="21">
        <f>IF(B283&lt;='Informações do financiamento'!$C$6,C283*($C$2),"")</f>
        <v>51.38420745435652</v>
      </c>
      <c r="E283" s="21">
        <f>IF(B283&lt;='Informações do financiamento'!$C$6,C283+D283,"")</f>
        <v>6201.3842074543563</v>
      </c>
      <c r="F283" s="21">
        <f>IF(B283&lt;='Informações do financiamento'!$C$6,'Informações do financiamento'!$C$4/'Informações do financiamento'!$C$6,"")</f>
        <v>50</v>
      </c>
      <c r="G283" s="21">
        <f>IF(B283&lt;='Informações do financiamento'!$C$6,F283+D283,"")</f>
        <v>101.38420745435653</v>
      </c>
      <c r="H283" s="22">
        <f>IF(B283&lt;='Informações do financiamento'!$C$6,E283-G283,"")</f>
        <v>6100</v>
      </c>
      <c r="I283" s="27"/>
      <c r="J283" s="27"/>
      <c r="K283" s="20">
        <f t="shared" si="1"/>
        <v>278</v>
      </c>
      <c r="L283" s="21">
        <f>IF(K283&lt;='Informações do financiamento'!$C$6,Q282,"")</f>
        <v>13289.215358340698</v>
      </c>
      <c r="M283" s="21">
        <f>IF(K283&lt;='Informações do financiamento'!$C$6,L283*($C$2),"")</f>
        <v>111.03346323229256</v>
      </c>
      <c r="N283" s="21">
        <f>IF(K283&lt;='Informações do financiamento'!$C$6,L283+M283,"")</f>
        <v>13400.24882157299</v>
      </c>
      <c r="O283" s="21">
        <f>IF(K283&lt;='Informações do financiamento'!$C$6,'Tabela SAC x Prime'!P283-'Tabela SAC x Prime'!M283,"")</f>
        <v>62.284554754694952</v>
      </c>
      <c r="P283" s="21">
        <f>IF(K283&lt;='Informações do financiamento'!$C$6,($L$6*$C$2)/(1-(1/(1+$C$2)^'Informações do financiamento'!$C$6)),"")</f>
        <v>173.31801798698751</v>
      </c>
      <c r="Q283" s="22">
        <f>IF(K283&lt;='Informações do financiamento'!$C$6,N283-P283,"")</f>
        <v>13226.930803586003</v>
      </c>
      <c r="R283" s="27"/>
    </row>
    <row r="284" spans="1:18" ht="20.25" customHeight="1">
      <c r="A284" s="27"/>
      <c r="B284" s="20">
        <f>IF(B283&lt;'Informações do financiamento'!$C$6,('Tabela SAC x Prime'!B283+1),"")</f>
        <v>279</v>
      </c>
      <c r="C284" s="21">
        <f>IF(B284&lt;='Informações do financiamento'!$C$6,'Tabela SAC x Prime'!H283,"")</f>
        <v>6100</v>
      </c>
      <c r="D284" s="21">
        <f>IF(B284&lt;='Informações do financiamento'!$C$6,C284*($C$2),"")</f>
        <v>50.966449670174761</v>
      </c>
      <c r="E284" s="21">
        <f>IF(B284&lt;='Informações do financiamento'!$C$6,C284+D284,"")</f>
        <v>6150.9664496701744</v>
      </c>
      <c r="F284" s="21">
        <f>IF(B284&lt;='Informações do financiamento'!$C$6,'Informações do financiamento'!$C$4/'Informações do financiamento'!$C$6,"")</f>
        <v>50</v>
      </c>
      <c r="G284" s="21">
        <f>IF(B284&lt;='Informações do financiamento'!$C$6,F284+D284,"")</f>
        <v>100.96644967017477</v>
      </c>
      <c r="H284" s="22">
        <f>IF(B284&lt;='Informações do financiamento'!$C$6,E284-G284,"")</f>
        <v>6050</v>
      </c>
      <c r="I284" s="27"/>
      <c r="J284" s="27"/>
      <c r="K284" s="20">
        <f t="shared" si="1"/>
        <v>279</v>
      </c>
      <c r="L284" s="21">
        <f>IF(K284&lt;='Informações do financiamento'!$C$6,Q283,"")</f>
        <v>13226.930803586003</v>
      </c>
      <c r="M284" s="21">
        <f>IF(K284&lt;='Informações do financiamento'!$C$6,L284*($C$2),"")</f>
        <v>110.51306608063119</v>
      </c>
      <c r="N284" s="21">
        <f>IF(K284&lt;='Informações do financiamento'!$C$6,L284+M284,"")</f>
        <v>13337.443869666635</v>
      </c>
      <c r="O284" s="21">
        <f>IF(K284&lt;='Informações do financiamento'!$C$6,'Tabela SAC x Prime'!P284-'Tabela SAC x Prime'!M284,"")</f>
        <v>62.804951906356322</v>
      </c>
      <c r="P284" s="21">
        <f>IF(K284&lt;='Informações do financiamento'!$C$6,($L$6*$C$2)/(1-(1/(1+$C$2)^'Informações do financiamento'!$C$6)),"")</f>
        <v>173.31801798698751</v>
      </c>
      <c r="Q284" s="22">
        <f>IF(K284&lt;='Informações do financiamento'!$C$6,N284-P284,"")</f>
        <v>13164.125851679648</v>
      </c>
      <c r="R284" s="27"/>
    </row>
    <row r="285" spans="1:18" ht="20.25" customHeight="1">
      <c r="A285" s="27"/>
      <c r="B285" s="20">
        <f>IF(B284&lt;'Informações do financiamento'!$C$6,('Tabela SAC x Prime'!B284+1),"")</f>
        <v>280</v>
      </c>
      <c r="C285" s="21">
        <f>IF(B285&lt;='Informações do financiamento'!$C$6,'Tabela SAC x Prime'!H284,"")</f>
        <v>6050</v>
      </c>
      <c r="D285" s="21">
        <f>IF(B285&lt;='Informações do financiamento'!$C$6,C285*($C$2),"")</f>
        <v>50.548691885993001</v>
      </c>
      <c r="E285" s="21">
        <f>IF(B285&lt;='Informações do financiamento'!$C$6,C285+D285,"")</f>
        <v>6100.5486918859933</v>
      </c>
      <c r="F285" s="21">
        <f>IF(B285&lt;='Informações do financiamento'!$C$6,'Informações do financiamento'!$C$4/'Informações do financiamento'!$C$6,"")</f>
        <v>50</v>
      </c>
      <c r="G285" s="21">
        <f>IF(B285&lt;='Informações do financiamento'!$C$6,F285+D285,"")</f>
        <v>100.54869188599301</v>
      </c>
      <c r="H285" s="22">
        <f>IF(B285&lt;='Informações do financiamento'!$C$6,E285-G285,"")</f>
        <v>6000</v>
      </c>
      <c r="I285" s="27"/>
      <c r="J285" s="27"/>
      <c r="K285" s="20">
        <f t="shared" si="1"/>
        <v>280</v>
      </c>
      <c r="L285" s="21">
        <f>IF(K285&lt;='Informações do financiamento'!$C$6,Q284,"")</f>
        <v>13164.125851679648</v>
      </c>
      <c r="M285" s="21">
        <f>IF(K285&lt;='Informações do financiamento'!$C$6,L285*($C$2),"")</f>
        <v>109.98832092975037</v>
      </c>
      <c r="N285" s="21">
        <f>IF(K285&lt;='Informações do financiamento'!$C$6,L285+M285,"")</f>
        <v>13274.114172609397</v>
      </c>
      <c r="O285" s="21">
        <f>IF(K285&lt;='Informações do financiamento'!$C$6,'Tabela SAC x Prime'!P285-'Tabela SAC x Prime'!M285,"")</f>
        <v>63.329697057237141</v>
      </c>
      <c r="P285" s="21">
        <f>IF(K285&lt;='Informações do financiamento'!$C$6,($L$6*$C$2)/(1-(1/(1+$C$2)^'Informações do financiamento'!$C$6)),"")</f>
        <v>173.31801798698751</v>
      </c>
      <c r="Q285" s="22">
        <f>IF(K285&lt;='Informações do financiamento'!$C$6,N285-P285,"")</f>
        <v>13100.796154622411</v>
      </c>
      <c r="R285" s="27"/>
    </row>
    <row r="286" spans="1:18" ht="20.25" customHeight="1">
      <c r="A286" s="27"/>
      <c r="B286" s="20">
        <f>IF(B285&lt;'Informações do financiamento'!$C$6,('Tabela SAC x Prime'!B285+1),"")</f>
        <v>281</v>
      </c>
      <c r="C286" s="21">
        <f>IF(B286&lt;='Informações do financiamento'!$C$6,'Tabela SAC x Prime'!H285,"")</f>
        <v>6000</v>
      </c>
      <c r="D286" s="21">
        <f>IF(B286&lt;='Informações do financiamento'!$C$6,C286*($C$2),"")</f>
        <v>50.130934101811242</v>
      </c>
      <c r="E286" s="21">
        <f>IF(B286&lt;='Informações do financiamento'!$C$6,C286+D286,"")</f>
        <v>6050.1309341018114</v>
      </c>
      <c r="F286" s="21">
        <f>IF(B286&lt;='Informações do financiamento'!$C$6,'Informações do financiamento'!$C$4/'Informações do financiamento'!$C$6,"")</f>
        <v>50</v>
      </c>
      <c r="G286" s="21">
        <f>IF(B286&lt;='Informações do financiamento'!$C$6,F286+D286,"")</f>
        <v>100.13093410181125</v>
      </c>
      <c r="H286" s="22">
        <f>IF(B286&lt;='Informações do financiamento'!$C$6,E286-G286,"")</f>
        <v>5950</v>
      </c>
      <c r="I286" s="27"/>
      <c r="J286" s="27"/>
      <c r="K286" s="20">
        <f t="shared" si="1"/>
        <v>281</v>
      </c>
      <c r="L286" s="21">
        <f>IF(K286&lt;='Informações do financiamento'!$C$6,Q285,"")</f>
        <v>13100.796154622411</v>
      </c>
      <c r="M286" s="21">
        <f>IF(K286&lt;='Informações do financiamento'!$C$6,L286*($C$2),"")</f>
        <v>109.45919145143969</v>
      </c>
      <c r="N286" s="21">
        <f>IF(K286&lt;='Informações do financiamento'!$C$6,L286+M286,"")</f>
        <v>13210.255346073851</v>
      </c>
      <c r="O286" s="21">
        <f>IF(K286&lt;='Informações do financiamento'!$C$6,'Tabela SAC x Prime'!P286-'Tabela SAC x Prime'!M286,"")</f>
        <v>63.85882653554782</v>
      </c>
      <c r="P286" s="21">
        <f>IF(K286&lt;='Informações do financiamento'!$C$6,($L$6*$C$2)/(1-(1/(1+$C$2)^'Informações do financiamento'!$C$6)),"")</f>
        <v>173.31801798698751</v>
      </c>
      <c r="Q286" s="22">
        <f>IF(K286&lt;='Informações do financiamento'!$C$6,N286-P286,"")</f>
        <v>13036.937328086864</v>
      </c>
      <c r="R286" s="27"/>
    </row>
    <row r="287" spans="1:18" ht="20.25" customHeight="1">
      <c r="A287" s="27"/>
      <c r="B287" s="20">
        <f>IF(B286&lt;'Informações do financiamento'!$C$6,('Tabela SAC x Prime'!B286+1),"")</f>
        <v>282</v>
      </c>
      <c r="C287" s="21">
        <f>IF(B287&lt;='Informações do financiamento'!$C$6,'Tabela SAC x Prime'!H286,"")</f>
        <v>5950</v>
      </c>
      <c r="D287" s="21">
        <f>IF(B287&lt;='Informações do financiamento'!$C$6,C287*($C$2),"")</f>
        <v>49.713176317629483</v>
      </c>
      <c r="E287" s="21">
        <f>IF(B287&lt;='Informações do financiamento'!$C$6,C287+D287,"")</f>
        <v>5999.7131763176294</v>
      </c>
      <c r="F287" s="21">
        <f>IF(B287&lt;='Informações do financiamento'!$C$6,'Informações do financiamento'!$C$4/'Informações do financiamento'!$C$6,"")</f>
        <v>50</v>
      </c>
      <c r="G287" s="21">
        <f>IF(B287&lt;='Informações do financiamento'!$C$6,F287+D287,"")</f>
        <v>99.71317631762949</v>
      </c>
      <c r="H287" s="22">
        <f>IF(B287&lt;='Informações do financiamento'!$C$6,E287-G287,"")</f>
        <v>5900</v>
      </c>
      <c r="I287" s="27"/>
      <c r="J287" s="27"/>
      <c r="K287" s="20">
        <f t="shared" si="1"/>
        <v>282</v>
      </c>
      <c r="L287" s="21">
        <f>IF(K287&lt;='Informações do financiamento'!$C$6,Q286,"")</f>
        <v>13036.937328086864</v>
      </c>
      <c r="M287" s="21">
        <f>IF(K287&lt;='Informações do financiamento'!$C$6,L287*($C$2),"")</f>
        <v>108.92564101396096</v>
      </c>
      <c r="N287" s="21">
        <f>IF(K287&lt;='Informações do financiamento'!$C$6,L287+M287,"")</f>
        <v>13145.862969100825</v>
      </c>
      <c r="O287" s="21">
        <f>IF(K287&lt;='Informações do financiamento'!$C$6,'Tabela SAC x Prime'!P287-'Tabela SAC x Prime'!M287,"")</f>
        <v>64.392376973026558</v>
      </c>
      <c r="P287" s="21">
        <f>IF(K287&lt;='Informações do financiamento'!$C$6,($L$6*$C$2)/(1-(1/(1+$C$2)^'Informações do financiamento'!$C$6)),"")</f>
        <v>173.31801798698751</v>
      </c>
      <c r="Q287" s="22">
        <f>IF(K287&lt;='Informações do financiamento'!$C$6,N287-P287,"")</f>
        <v>12972.544951113838</v>
      </c>
      <c r="R287" s="27"/>
    </row>
    <row r="288" spans="1:18" ht="20.25" customHeight="1">
      <c r="A288" s="27"/>
      <c r="B288" s="20">
        <f>IF(B287&lt;'Informações do financiamento'!$C$6,('Tabela SAC x Prime'!B287+1),"")</f>
        <v>283</v>
      </c>
      <c r="C288" s="21">
        <f>IF(B288&lt;='Informações do financiamento'!$C$6,'Tabela SAC x Prime'!H287,"")</f>
        <v>5900</v>
      </c>
      <c r="D288" s="21">
        <f>IF(B288&lt;='Informações do financiamento'!$C$6,C288*($C$2),"")</f>
        <v>49.295418533447723</v>
      </c>
      <c r="E288" s="21">
        <f>IF(B288&lt;='Informações do financiamento'!$C$6,C288+D288,"")</f>
        <v>5949.2954185334474</v>
      </c>
      <c r="F288" s="21">
        <f>IF(B288&lt;='Informações do financiamento'!$C$6,'Informações do financiamento'!$C$4/'Informações do financiamento'!$C$6,"")</f>
        <v>50</v>
      </c>
      <c r="G288" s="21">
        <f>IF(B288&lt;='Informações do financiamento'!$C$6,F288+D288,"")</f>
        <v>99.29541853344773</v>
      </c>
      <c r="H288" s="22">
        <f>IF(B288&lt;='Informações do financiamento'!$C$6,E288-G288,"")</f>
        <v>5850</v>
      </c>
      <c r="I288" s="27"/>
      <c r="J288" s="27"/>
      <c r="K288" s="20">
        <f t="shared" si="1"/>
        <v>283</v>
      </c>
      <c r="L288" s="21">
        <f>IF(K288&lt;='Informações do financiamento'!$C$6,Q287,"")</f>
        <v>12972.544951113838</v>
      </c>
      <c r="M288" s="21">
        <f>IF(K288&lt;='Informações do financiamento'!$C$6,L288*($C$2),"")</f>
        <v>108.387632679512</v>
      </c>
      <c r="N288" s="21">
        <f>IF(K288&lt;='Informações do financiamento'!$C$6,L288+M288,"")</f>
        <v>13080.93258379335</v>
      </c>
      <c r="O288" s="21">
        <f>IF(K288&lt;='Informações do financiamento'!$C$6,'Tabela SAC x Prime'!P288-'Tabela SAC x Prime'!M288,"")</f>
        <v>64.930385307475518</v>
      </c>
      <c r="P288" s="21">
        <f>IF(K288&lt;='Informações do financiamento'!$C$6,($L$6*$C$2)/(1-(1/(1+$C$2)^'Informações do financiamento'!$C$6)),"")</f>
        <v>173.31801798698751</v>
      </c>
      <c r="Q288" s="22">
        <f>IF(K288&lt;='Informações do financiamento'!$C$6,N288-P288,"")</f>
        <v>12907.614565806363</v>
      </c>
      <c r="R288" s="27"/>
    </row>
    <row r="289" spans="1:18" ht="20.25" customHeight="1">
      <c r="A289" s="27"/>
      <c r="B289" s="20">
        <f>IF(B288&lt;'Informações do financiamento'!$C$6,('Tabela SAC x Prime'!B288+1),"")</f>
        <v>284</v>
      </c>
      <c r="C289" s="21">
        <f>IF(B289&lt;='Informações do financiamento'!$C$6,'Tabela SAC x Prime'!H288,"")</f>
        <v>5850</v>
      </c>
      <c r="D289" s="21">
        <f>IF(B289&lt;='Informações do financiamento'!$C$6,C289*($C$2),"")</f>
        <v>48.877660749265964</v>
      </c>
      <c r="E289" s="21">
        <f>IF(B289&lt;='Informações do financiamento'!$C$6,C289+D289,"")</f>
        <v>5898.8776607492664</v>
      </c>
      <c r="F289" s="21">
        <f>IF(B289&lt;='Informações do financiamento'!$C$6,'Informações do financiamento'!$C$4/'Informações do financiamento'!$C$6,"")</f>
        <v>50</v>
      </c>
      <c r="G289" s="21">
        <f>IF(B289&lt;='Informações do financiamento'!$C$6,F289+D289,"")</f>
        <v>98.877660749265971</v>
      </c>
      <c r="H289" s="22">
        <f>IF(B289&lt;='Informações do financiamento'!$C$6,E289-G289,"")</f>
        <v>5800</v>
      </c>
      <c r="I289" s="27"/>
      <c r="J289" s="27"/>
      <c r="K289" s="20">
        <f t="shared" si="1"/>
        <v>284</v>
      </c>
      <c r="L289" s="21">
        <f>IF(K289&lt;='Informações do financiamento'!$C$6,Q288,"")</f>
        <v>12907.614565806363</v>
      </c>
      <c r="M289" s="21">
        <f>IF(K289&lt;='Informações do financiamento'!$C$6,L289*($C$2),"")</f>
        <v>107.84512920166962</v>
      </c>
      <c r="N289" s="21">
        <f>IF(K289&lt;='Informações do financiamento'!$C$6,L289+M289,"")</f>
        <v>13015.459695008032</v>
      </c>
      <c r="O289" s="21">
        <f>IF(K289&lt;='Informações do financiamento'!$C$6,'Tabela SAC x Prime'!P289-'Tabela SAC x Prime'!M289,"")</f>
        <v>65.472888785317892</v>
      </c>
      <c r="P289" s="21">
        <f>IF(K289&lt;='Informações do financiamento'!$C$6,($L$6*$C$2)/(1-(1/(1+$C$2)^'Informações do financiamento'!$C$6)),"")</f>
        <v>173.31801798698751</v>
      </c>
      <c r="Q289" s="22">
        <f>IF(K289&lt;='Informações do financiamento'!$C$6,N289-P289,"")</f>
        <v>12842.141677021045</v>
      </c>
      <c r="R289" s="27"/>
    </row>
    <row r="290" spans="1:18" ht="20.25" customHeight="1">
      <c r="A290" s="27"/>
      <c r="B290" s="20">
        <f>IF(B289&lt;'Informações do financiamento'!$C$6,('Tabela SAC x Prime'!B289+1),"")</f>
        <v>285</v>
      </c>
      <c r="C290" s="21">
        <f>IF(B290&lt;='Informações do financiamento'!$C$6,'Tabela SAC x Prime'!H289,"")</f>
        <v>5800</v>
      </c>
      <c r="D290" s="21">
        <f>IF(B290&lt;='Informações do financiamento'!$C$6,C290*($C$2),"")</f>
        <v>48.459902965084197</v>
      </c>
      <c r="E290" s="21">
        <f>IF(B290&lt;='Informações do financiamento'!$C$6,C290+D290,"")</f>
        <v>5848.4599029650844</v>
      </c>
      <c r="F290" s="21">
        <f>IF(B290&lt;='Informações do financiamento'!$C$6,'Informações do financiamento'!$C$4/'Informações do financiamento'!$C$6,"")</f>
        <v>50</v>
      </c>
      <c r="G290" s="21">
        <f>IF(B290&lt;='Informações do financiamento'!$C$6,F290+D290,"")</f>
        <v>98.459902965084197</v>
      </c>
      <c r="H290" s="22">
        <f>IF(B290&lt;='Informações do financiamento'!$C$6,E290-G290,"")</f>
        <v>5750</v>
      </c>
      <c r="I290" s="27"/>
      <c r="J290" s="27"/>
      <c r="K290" s="20">
        <f t="shared" si="1"/>
        <v>285</v>
      </c>
      <c r="L290" s="21">
        <f>IF(K290&lt;='Informações do financiamento'!$C$6,Q289,"")</f>
        <v>12842.141677021045</v>
      </c>
      <c r="M290" s="21">
        <f>IF(K290&lt;='Informações do financiamento'!$C$6,L290*($C$2),"")</f>
        <v>107.29809302281096</v>
      </c>
      <c r="N290" s="21">
        <f>IF(K290&lt;='Informações do financiamento'!$C$6,L290+M290,"")</f>
        <v>12949.439770043857</v>
      </c>
      <c r="O290" s="21">
        <f>IF(K290&lt;='Informações do financiamento'!$C$6,'Tabela SAC x Prime'!P290-'Tabela SAC x Prime'!M290,"")</f>
        <v>66.019924964176553</v>
      </c>
      <c r="P290" s="21">
        <f>IF(K290&lt;='Informações do financiamento'!$C$6,($L$6*$C$2)/(1-(1/(1+$C$2)^'Informações do financiamento'!$C$6)),"")</f>
        <v>173.31801798698751</v>
      </c>
      <c r="Q290" s="22">
        <f>IF(K290&lt;='Informações do financiamento'!$C$6,N290-P290,"")</f>
        <v>12776.12175205687</v>
      </c>
      <c r="R290" s="27"/>
    </row>
    <row r="291" spans="1:18" ht="20.25" customHeight="1">
      <c r="A291" s="27"/>
      <c r="B291" s="20">
        <f>IF(B290&lt;'Informações do financiamento'!$C$6,('Tabela SAC x Prime'!B290+1),"")</f>
        <v>286</v>
      </c>
      <c r="C291" s="21">
        <f>IF(B291&lt;='Informações do financiamento'!$C$6,'Tabela SAC x Prime'!H290,"")</f>
        <v>5750</v>
      </c>
      <c r="D291" s="21">
        <f>IF(B291&lt;='Informações do financiamento'!$C$6,C291*($C$2),"")</f>
        <v>48.042145180902438</v>
      </c>
      <c r="E291" s="21">
        <f>IF(B291&lt;='Informações do financiamento'!$C$6,C291+D291,"")</f>
        <v>5798.0421451809025</v>
      </c>
      <c r="F291" s="21">
        <f>IF(B291&lt;='Informações do financiamento'!$C$6,'Informações do financiamento'!$C$4/'Informações do financiamento'!$C$6,"")</f>
        <v>50</v>
      </c>
      <c r="G291" s="21">
        <f>IF(B291&lt;='Informações do financiamento'!$C$6,F291+D291,"")</f>
        <v>98.042145180902438</v>
      </c>
      <c r="H291" s="22">
        <f>IF(B291&lt;='Informações do financiamento'!$C$6,E291-G291,"")</f>
        <v>5700</v>
      </c>
      <c r="I291" s="27"/>
      <c r="J291" s="27"/>
      <c r="K291" s="20">
        <f t="shared" si="1"/>
        <v>286</v>
      </c>
      <c r="L291" s="21">
        <f>IF(K291&lt;='Informações do financiamento'!$C$6,Q290,"")</f>
        <v>12776.12175205687</v>
      </c>
      <c r="M291" s="21">
        <f>IF(K291&lt;='Informações do financiamento'!$C$6,L291*($C$2),"")</f>
        <v>106.74648627151335</v>
      </c>
      <c r="N291" s="21">
        <f>IF(K291&lt;='Informações do financiamento'!$C$6,L291+M291,"")</f>
        <v>12882.868238328383</v>
      </c>
      <c r="O291" s="21">
        <f>IF(K291&lt;='Informações do financiamento'!$C$6,'Tabela SAC x Prime'!P291-'Tabela SAC x Prime'!M291,"")</f>
        <v>66.571531715474165</v>
      </c>
      <c r="P291" s="21">
        <f>IF(K291&lt;='Informações do financiamento'!$C$6,($L$6*$C$2)/(1-(1/(1+$C$2)^'Informações do financiamento'!$C$6)),"")</f>
        <v>173.31801798698751</v>
      </c>
      <c r="Q291" s="22">
        <f>IF(K291&lt;='Informações do financiamento'!$C$6,N291-P291,"")</f>
        <v>12709.550220341396</v>
      </c>
      <c r="R291" s="27"/>
    </row>
    <row r="292" spans="1:18" ht="20.25" customHeight="1">
      <c r="A292" s="27"/>
      <c r="B292" s="20">
        <f>IF(B291&lt;'Informações do financiamento'!$C$6,('Tabela SAC x Prime'!B291+1),"")</f>
        <v>287</v>
      </c>
      <c r="C292" s="21">
        <f>IF(B292&lt;='Informações do financiamento'!$C$6,'Tabela SAC x Prime'!H291,"")</f>
        <v>5700</v>
      </c>
      <c r="D292" s="21">
        <f>IF(B292&lt;='Informações do financiamento'!$C$6,C292*($C$2),"")</f>
        <v>47.624387396720678</v>
      </c>
      <c r="E292" s="21">
        <f>IF(B292&lt;='Informações do financiamento'!$C$6,C292+D292,"")</f>
        <v>5747.6243873967205</v>
      </c>
      <c r="F292" s="21">
        <f>IF(B292&lt;='Informações do financiamento'!$C$6,'Informações do financiamento'!$C$4/'Informações do financiamento'!$C$6,"")</f>
        <v>50</v>
      </c>
      <c r="G292" s="21">
        <f>IF(B292&lt;='Informações do financiamento'!$C$6,F292+D292,"")</f>
        <v>97.624387396720678</v>
      </c>
      <c r="H292" s="22">
        <f>IF(B292&lt;='Informações do financiamento'!$C$6,E292-G292,"")</f>
        <v>5650</v>
      </c>
      <c r="I292" s="27"/>
      <c r="J292" s="27"/>
      <c r="K292" s="20">
        <f t="shared" si="1"/>
        <v>287</v>
      </c>
      <c r="L292" s="21">
        <f>IF(K292&lt;='Informações do financiamento'!$C$6,Q291,"")</f>
        <v>12709.550220341396</v>
      </c>
      <c r="M292" s="21">
        <f>IF(K292&lt;='Informações do financiamento'!$C$6,L292*($C$2),"")</f>
        <v>106.19027075993252</v>
      </c>
      <c r="N292" s="21">
        <f>IF(K292&lt;='Informações do financiamento'!$C$6,L292+M292,"")</f>
        <v>12815.740491101329</v>
      </c>
      <c r="O292" s="21">
        <f>IF(K292&lt;='Informações do financiamento'!$C$6,'Tabela SAC x Prime'!P292-'Tabela SAC x Prime'!M292,"")</f>
        <v>67.127747227054996</v>
      </c>
      <c r="P292" s="21">
        <f>IF(K292&lt;='Informações do financiamento'!$C$6,($L$6*$C$2)/(1-(1/(1+$C$2)^'Informações do financiamento'!$C$6)),"")</f>
        <v>173.31801798698751</v>
      </c>
      <c r="Q292" s="22">
        <f>IF(K292&lt;='Informações do financiamento'!$C$6,N292-P292,"")</f>
        <v>12642.422473114342</v>
      </c>
      <c r="R292" s="27"/>
    </row>
    <row r="293" spans="1:18" ht="20.25" customHeight="1">
      <c r="A293" s="27"/>
      <c r="B293" s="20">
        <f>IF(B292&lt;'Informações do financiamento'!$C$6,('Tabela SAC x Prime'!B292+1),"")</f>
        <v>288</v>
      </c>
      <c r="C293" s="21">
        <f>IF(B293&lt;='Informações do financiamento'!$C$6,'Tabela SAC x Prime'!H292,"")</f>
        <v>5650</v>
      </c>
      <c r="D293" s="21">
        <f>IF(B293&lt;='Informações do financiamento'!$C$6,C293*($C$2),"")</f>
        <v>47.206629612538919</v>
      </c>
      <c r="E293" s="21">
        <f>IF(B293&lt;='Informações do financiamento'!$C$6,C293+D293,"")</f>
        <v>5697.2066296125386</v>
      </c>
      <c r="F293" s="21">
        <f>IF(B293&lt;='Informações do financiamento'!$C$6,'Informações do financiamento'!$C$4/'Informações do financiamento'!$C$6,"")</f>
        <v>50</v>
      </c>
      <c r="G293" s="21">
        <f>IF(B293&lt;='Informações do financiamento'!$C$6,F293+D293,"")</f>
        <v>97.206629612538919</v>
      </c>
      <c r="H293" s="22">
        <f>IF(B293&lt;='Informações do financiamento'!$C$6,E293-G293,"")</f>
        <v>5600</v>
      </c>
      <c r="I293" s="27"/>
      <c r="J293" s="27"/>
      <c r="K293" s="20">
        <f t="shared" si="1"/>
        <v>288</v>
      </c>
      <c r="L293" s="21">
        <f>IF(K293&lt;='Informações do financiamento'!$C$6,Q292,"")</f>
        <v>12642.422473114342</v>
      </c>
      <c r="M293" s="21">
        <f>IF(K293&lt;='Informações do financiamento'!$C$6,L293*($C$2),"")</f>
        <v>105.62940798115876</v>
      </c>
      <c r="N293" s="21">
        <f>IF(K293&lt;='Informações do financiamento'!$C$6,L293+M293,"")</f>
        <v>12748.051881095502</v>
      </c>
      <c r="O293" s="21">
        <f>IF(K293&lt;='Informações do financiamento'!$C$6,'Tabela SAC x Prime'!P293-'Tabela SAC x Prime'!M293,"")</f>
        <v>67.68861000582875</v>
      </c>
      <c r="P293" s="21">
        <f>IF(K293&lt;='Informações do financiamento'!$C$6,($L$6*$C$2)/(1-(1/(1+$C$2)^'Informações do financiamento'!$C$6)),"")</f>
        <v>173.31801798698751</v>
      </c>
      <c r="Q293" s="22">
        <f>IF(K293&lt;='Informações do financiamento'!$C$6,N293-P293,"")</f>
        <v>12574.733863108515</v>
      </c>
      <c r="R293" s="27"/>
    </row>
    <row r="294" spans="1:18" ht="20.25" customHeight="1">
      <c r="A294" s="27"/>
      <c r="B294" s="20">
        <f>IF(B293&lt;'Informações do financiamento'!$C$6,('Tabela SAC x Prime'!B293+1),"")</f>
        <v>289</v>
      </c>
      <c r="C294" s="21">
        <f>IF(B294&lt;='Informações do financiamento'!$C$6,'Tabela SAC x Prime'!H293,"")</f>
        <v>5600</v>
      </c>
      <c r="D294" s="21">
        <f>IF(B294&lt;='Informações do financiamento'!$C$6,C294*($C$2),"")</f>
        <v>46.788871828357159</v>
      </c>
      <c r="E294" s="21">
        <f>IF(B294&lt;='Informações do financiamento'!$C$6,C294+D294,"")</f>
        <v>5646.7888718283575</v>
      </c>
      <c r="F294" s="21">
        <f>IF(B294&lt;='Informações do financiamento'!$C$6,'Informações do financiamento'!$C$4/'Informações do financiamento'!$C$6,"")</f>
        <v>50</v>
      </c>
      <c r="G294" s="21">
        <f>IF(B294&lt;='Informações do financiamento'!$C$6,F294+D294,"")</f>
        <v>96.788871828357159</v>
      </c>
      <c r="H294" s="22">
        <f>IF(B294&lt;='Informações do financiamento'!$C$6,E294-G294,"")</f>
        <v>5550</v>
      </c>
      <c r="I294" s="27"/>
      <c r="J294" s="27"/>
      <c r="K294" s="20">
        <f t="shared" si="1"/>
        <v>289</v>
      </c>
      <c r="L294" s="21">
        <f>IF(K294&lt;='Informações do financiamento'!$C$6,Q293,"")</f>
        <v>12574.733863108515</v>
      </c>
      <c r="M294" s="21">
        <f>IF(K294&lt;='Informações do financiamento'!$C$6,L294*($C$2),"")</f>
        <v>105.06385910655121</v>
      </c>
      <c r="N294" s="21">
        <f>IF(K294&lt;='Informações do financiamento'!$C$6,L294+M294,"")</f>
        <v>12679.797722215066</v>
      </c>
      <c r="O294" s="21">
        <f>IF(K294&lt;='Informações do financiamento'!$C$6,'Tabela SAC x Prime'!P294-'Tabela SAC x Prime'!M294,"")</f>
        <v>68.254158880436307</v>
      </c>
      <c r="P294" s="21">
        <f>IF(K294&lt;='Informações do financiamento'!$C$6,($L$6*$C$2)/(1-(1/(1+$C$2)^'Informações do financiamento'!$C$6)),"")</f>
        <v>173.31801798698751</v>
      </c>
      <c r="Q294" s="22">
        <f>IF(K294&lt;='Informações do financiamento'!$C$6,N294-P294,"")</f>
        <v>12506.479704228079</v>
      </c>
      <c r="R294" s="27"/>
    </row>
    <row r="295" spans="1:18" ht="20.25" customHeight="1">
      <c r="A295" s="27"/>
      <c r="B295" s="20">
        <f>IF(B294&lt;'Informações do financiamento'!$C$6,('Tabela SAC x Prime'!B294+1),"")</f>
        <v>290</v>
      </c>
      <c r="C295" s="21">
        <f>IF(B295&lt;='Informações do financiamento'!$C$6,'Tabela SAC x Prime'!H294,"")</f>
        <v>5550</v>
      </c>
      <c r="D295" s="21">
        <f>IF(B295&lt;='Informações do financiamento'!$C$6,C295*($C$2),"")</f>
        <v>46.3711140441754</v>
      </c>
      <c r="E295" s="21">
        <f>IF(B295&lt;='Informações do financiamento'!$C$6,C295+D295,"")</f>
        <v>5596.3711140441756</v>
      </c>
      <c r="F295" s="21">
        <f>IF(B295&lt;='Informações do financiamento'!$C$6,'Informações do financiamento'!$C$4/'Informações do financiamento'!$C$6,"")</f>
        <v>50</v>
      </c>
      <c r="G295" s="21">
        <f>IF(B295&lt;='Informações do financiamento'!$C$6,F295+D295,"")</f>
        <v>96.3711140441754</v>
      </c>
      <c r="H295" s="22">
        <f>IF(B295&lt;='Informações do financiamento'!$C$6,E295-G295,"")</f>
        <v>5500</v>
      </c>
      <c r="I295" s="27"/>
      <c r="J295" s="27"/>
      <c r="K295" s="20">
        <f t="shared" si="1"/>
        <v>290</v>
      </c>
      <c r="L295" s="21">
        <f>IF(K295&lt;='Informações do financiamento'!$C$6,Q294,"")</f>
        <v>12506.479704228079</v>
      </c>
      <c r="M295" s="21">
        <f>IF(K295&lt;='Informações do financiamento'!$C$6,L295*($C$2),"")</f>
        <v>104.4935849830496</v>
      </c>
      <c r="N295" s="21">
        <f>IF(K295&lt;='Informações do financiamento'!$C$6,L295+M295,"")</f>
        <v>12610.973289211128</v>
      </c>
      <c r="O295" s="21">
        <f>IF(K295&lt;='Informações do financiamento'!$C$6,'Tabela SAC x Prime'!P295-'Tabela SAC x Prime'!M295,"")</f>
        <v>68.824433003937912</v>
      </c>
      <c r="P295" s="21">
        <f>IF(K295&lt;='Informações do financiamento'!$C$6,($L$6*$C$2)/(1-(1/(1+$C$2)^'Informações do financiamento'!$C$6)),"")</f>
        <v>173.31801798698751</v>
      </c>
      <c r="Q295" s="22">
        <f>IF(K295&lt;='Informações do financiamento'!$C$6,N295-P295,"")</f>
        <v>12437.655271224141</v>
      </c>
      <c r="R295" s="27"/>
    </row>
    <row r="296" spans="1:18" ht="20.25" customHeight="1">
      <c r="A296" s="27"/>
      <c r="B296" s="20">
        <f>IF(B295&lt;'Informações do financiamento'!$C$6,('Tabela SAC x Prime'!B295+1),"")</f>
        <v>291</v>
      </c>
      <c r="C296" s="21">
        <f>IF(B296&lt;='Informações do financiamento'!$C$6,'Tabela SAC x Prime'!H295,"")</f>
        <v>5500</v>
      </c>
      <c r="D296" s="21">
        <f>IF(B296&lt;='Informações do financiamento'!$C$6,C296*($C$2),"")</f>
        <v>45.95335625999364</v>
      </c>
      <c r="E296" s="21">
        <f>IF(B296&lt;='Informações do financiamento'!$C$6,C296+D296,"")</f>
        <v>5545.9533562599936</v>
      </c>
      <c r="F296" s="21">
        <f>IF(B296&lt;='Informações do financiamento'!$C$6,'Informações do financiamento'!$C$4/'Informações do financiamento'!$C$6,"")</f>
        <v>50</v>
      </c>
      <c r="G296" s="21">
        <f>IF(B296&lt;='Informações do financiamento'!$C$6,F296+D296,"")</f>
        <v>95.95335625999364</v>
      </c>
      <c r="H296" s="22">
        <f>IF(B296&lt;='Informações do financiamento'!$C$6,E296-G296,"")</f>
        <v>5450</v>
      </c>
      <c r="I296" s="27"/>
      <c r="J296" s="27"/>
      <c r="K296" s="20">
        <f t="shared" si="1"/>
        <v>291</v>
      </c>
      <c r="L296" s="21">
        <f>IF(K296&lt;='Informações do financiamento'!$C$6,Q295,"")</f>
        <v>12437.655271224141</v>
      </c>
      <c r="M296" s="21">
        <f>IF(K296&lt;='Informações do financiamento'!$C$6,L296*($C$2),"")</f>
        <v>103.91854613046377</v>
      </c>
      <c r="N296" s="21">
        <f>IF(K296&lt;='Informações do financiamento'!$C$6,L296+M296,"")</f>
        <v>12541.573817354605</v>
      </c>
      <c r="O296" s="21">
        <f>IF(K296&lt;='Informações do financiamento'!$C$6,'Tabela SAC x Prime'!P296-'Tabela SAC x Prime'!M296,"")</f>
        <v>69.399471856523746</v>
      </c>
      <c r="P296" s="21">
        <f>IF(K296&lt;='Informações do financiamento'!$C$6,($L$6*$C$2)/(1-(1/(1+$C$2)^'Informações do financiamento'!$C$6)),"")</f>
        <v>173.31801798698751</v>
      </c>
      <c r="Q296" s="22">
        <f>IF(K296&lt;='Informações do financiamento'!$C$6,N296-P296,"")</f>
        <v>12368.255799367618</v>
      </c>
      <c r="R296" s="27"/>
    </row>
    <row r="297" spans="1:18" ht="20.25" customHeight="1">
      <c r="A297" s="27"/>
      <c r="B297" s="20">
        <f>IF(B296&lt;'Informações do financiamento'!$C$6,('Tabela SAC x Prime'!B296+1),"")</f>
        <v>292</v>
      </c>
      <c r="C297" s="21">
        <f>IF(B297&lt;='Informações do financiamento'!$C$6,'Tabela SAC x Prime'!H296,"")</f>
        <v>5450</v>
      </c>
      <c r="D297" s="21">
        <f>IF(B297&lt;='Informações do financiamento'!$C$6,C297*($C$2),"")</f>
        <v>45.535598475811881</v>
      </c>
      <c r="E297" s="21">
        <f>IF(B297&lt;='Informações do financiamento'!$C$6,C297+D297,"")</f>
        <v>5495.5355984758116</v>
      </c>
      <c r="F297" s="21">
        <f>IF(B297&lt;='Informações do financiamento'!$C$6,'Informações do financiamento'!$C$4/'Informações do financiamento'!$C$6,"")</f>
        <v>50</v>
      </c>
      <c r="G297" s="21">
        <f>IF(B297&lt;='Informações do financiamento'!$C$6,F297+D297,"")</f>
        <v>95.535598475811881</v>
      </c>
      <c r="H297" s="22">
        <f>IF(B297&lt;='Informações do financiamento'!$C$6,E297-G297,"")</f>
        <v>5400</v>
      </c>
      <c r="I297" s="27"/>
      <c r="J297" s="27"/>
      <c r="K297" s="20">
        <f t="shared" si="1"/>
        <v>292</v>
      </c>
      <c r="L297" s="21">
        <f>IF(K297&lt;='Informações do financiamento'!$C$6,Q296,"")</f>
        <v>12368.255799367618</v>
      </c>
      <c r="M297" s="21">
        <f>IF(K297&lt;='Informações do financiamento'!$C$6,L297*($C$2),"")</f>
        <v>103.33870273874047</v>
      </c>
      <c r="N297" s="21">
        <f>IF(K297&lt;='Informações do financiamento'!$C$6,L297+M297,"")</f>
        <v>12471.594502106358</v>
      </c>
      <c r="O297" s="21">
        <f>IF(K297&lt;='Informações do financiamento'!$C$6,'Tabela SAC x Prime'!P297-'Tabela SAC x Prime'!M297,"")</f>
        <v>69.979315248247048</v>
      </c>
      <c r="P297" s="21">
        <f>IF(K297&lt;='Informações do financiamento'!$C$6,($L$6*$C$2)/(1-(1/(1+$C$2)^'Informações do financiamento'!$C$6)),"")</f>
        <v>173.31801798698751</v>
      </c>
      <c r="Q297" s="22">
        <f>IF(K297&lt;='Informações do financiamento'!$C$6,N297-P297,"")</f>
        <v>12298.276484119371</v>
      </c>
      <c r="R297" s="27"/>
    </row>
    <row r="298" spans="1:18" ht="20.25" customHeight="1">
      <c r="A298" s="27"/>
      <c r="B298" s="20">
        <f>IF(B297&lt;'Informações do financiamento'!$C$6,('Tabela SAC x Prime'!B297+1),"")</f>
        <v>293</v>
      </c>
      <c r="C298" s="21">
        <f>IF(B298&lt;='Informações do financiamento'!$C$6,'Tabela SAC x Prime'!H297,"")</f>
        <v>5400</v>
      </c>
      <c r="D298" s="21">
        <f>IF(B298&lt;='Informações do financiamento'!$C$6,C298*($C$2),"")</f>
        <v>45.117840691630121</v>
      </c>
      <c r="E298" s="21">
        <f>IF(B298&lt;='Informações do financiamento'!$C$6,C298+D298,"")</f>
        <v>5445.1178406916297</v>
      </c>
      <c r="F298" s="21">
        <f>IF(B298&lt;='Informações do financiamento'!$C$6,'Informações do financiamento'!$C$4/'Informações do financiamento'!$C$6,"")</f>
        <v>50</v>
      </c>
      <c r="G298" s="21">
        <f>IF(B298&lt;='Informações do financiamento'!$C$6,F298+D298,"")</f>
        <v>95.117840691630121</v>
      </c>
      <c r="H298" s="22">
        <f>IF(B298&lt;='Informações do financiamento'!$C$6,E298-G298,"")</f>
        <v>5350</v>
      </c>
      <c r="I298" s="27"/>
      <c r="J298" s="27"/>
      <c r="K298" s="20">
        <f t="shared" si="1"/>
        <v>293</v>
      </c>
      <c r="L298" s="21">
        <f>IF(K298&lt;='Informações do financiamento'!$C$6,Q297,"")</f>
        <v>12298.276484119371</v>
      </c>
      <c r="M298" s="21">
        <f>IF(K298&lt;='Informações do financiamento'!$C$6,L298*($C$2),"")</f>
        <v>102.75401466520718</v>
      </c>
      <c r="N298" s="21">
        <f>IF(K298&lt;='Informações do financiamento'!$C$6,L298+M298,"")</f>
        <v>12401.030498784578</v>
      </c>
      <c r="O298" s="21">
        <f>IF(K298&lt;='Informações do financiamento'!$C$6,'Tabela SAC x Prime'!P298-'Tabela SAC x Prime'!M298,"")</f>
        <v>70.564003321780334</v>
      </c>
      <c r="P298" s="21">
        <f>IF(K298&lt;='Informações do financiamento'!$C$6,($L$6*$C$2)/(1-(1/(1+$C$2)^'Informações do financiamento'!$C$6)),"")</f>
        <v>173.31801798698751</v>
      </c>
      <c r="Q298" s="22">
        <f>IF(K298&lt;='Informações do financiamento'!$C$6,N298-P298,"")</f>
        <v>12227.712480797591</v>
      </c>
      <c r="R298" s="27"/>
    </row>
    <row r="299" spans="1:18" ht="20.25" customHeight="1">
      <c r="A299" s="27"/>
      <c r="B299" s="20">
        <f>IF(B298&lt;'Informações do financiamento'!$C$6,('Tabela SAC x Prime'!B298+1),"")</f>
        <v>294</v>
      </c>
      <c r="C299" s="21">
        <f>IF(B299&lt;='Informações do financiamento'!$C$6,'Tabela SAC x Prime'!H298,"")</f>
        <v>5350</v>
      </c>
      <c r="D299" s="21">
        <f>IF(B299&lt;='Informações do financiamento'!$C$6,C299*($C$2),"")</f>
        <v>44.700082907448355</v>
      </c>
      <c r="E299" s="21">
        <f>IF(B299&lt;='Informações do financiamento'!$C$6,C299+D299,"")</f>
        <v>5394.7000829074486</v>
      </c>
      <c r="F299" s="21">
        <f>IF(B299&lt;='Informações do financiamento'!$C$6,'Informações do financiamento'!$C$4/'Informações do financiamento'!$C$6,"")</f>
        <v>50</v>
      </c>
      <c r="G299" s="21">
        <f>IF(B299&lt;='Informações do financiamento'!$C$6,F299+D299,"")</f>
        <v>94.700082907448348</v>
      </c>
      <c r="H299" s="22">
        <f>IF(B299&lt;='Informações do financiamento'!$C$6,E299-G299,"")</f>
        <v>5300</v>
      </c>
      <c r="I299" s="27"/>
      <c r="J299" s="27"/>
      <c r="K299" s="20">
        <f t="shared" si="1"/>
        <v>294</v>
      </c>
      <c r="L299" s="21">
        <f>IF(K299&lt;='Informações do financiamento'!$C$6,Q298,"")</f>
        <v>12227.712480797591</v>
      </c>
      <c r="M299" s="21">
        <f>IF(K299&lt;='Informações do financiamento'!$C$6,L299*($C$2),"")</f>
        <v>102.16444143179315</v>
      </c>
      <c r="N299" s="21">
        <f>IF(K299&lt;='Informações do financiamento'!$C$6,L299+M299,"")</f>
        <v>12329.876922229383</v>
      </c>
      <c r="O299" s="21">
        <f>IF(K299&lt;='Informações do financiamento'!$C$6,'Tabela SAC x Prime'!P299-'Tabela SAC x Prime'!M299,"")</f>
        <v>71.153576555194363</v>
      </c>
      <c r="P299" s="21">
        <f>IF(K299&lt;='Informações do financiamento'!$C$6,($L$6*$C$2)/(1-(1/(1+$C$2)^'Informações do financiamento'!$C$6)),"")</f>
        <v>173.31801798698751</v>
      </c>
      <c r="Q299" s="22">
        <f>IF(K299&lt;='Informações do financiamento'!$C$6,N299-P299,"")</f>
        <v>12156.558904242396</v>
      </c>
      <c r="R299" s="27"/>
    </row>
    <row r="300" spans="1:18" ht="20.25" customHeight="1">
      <c r="A300" s="27"/>
      <c r="B300" s="20">
        <f>IF(B299&lt;'Informações do financiamento'!$C$6,('Tabela SAC x Prime'!B299+1),"")</f>
        <v>295</v>
      </c>
      <c r="C300" s="21">
        <f>IF(B300&lt;='Informações do financiamento'!$C$6,'Tabela SAC x Prime'!H299,"")</f>
        <v>5300</v>
      </c>
      <c r="D300" s="21">
        <f>IF(B300&lt;='Informações do financiamento'!$C$6,C300*($C$2),"")</f>
        <v>44.282325123266595</v>
      </c>
      <c r="E300" s="21">
        <f>IF(B300&lt;='Informações do financiamento'!$C$6,C300+D300,"")</f>
        <v>5344.2823251232667</v>
      </c>
      <c r="F300" s="21">
        <f>IF(B300&lt;='Informações do financiamento'!$C$6,'Informações do financiamento'!$C$4/'Informações do financiamento'!$C$6,"")</f>
        <v>50</v>
      </c>
      <c r="G300" s="21">
        <f>IF(B300&lt;='Informações do financiamento'!$C$6,F300+D300,"")</f>
        <v>94.282325123266588</v>
      </c>
      <c r="H300" s="22">
        <f>IF(B300&lt;='Informações do financiamento'!$C$6,E300-G300,"")</f>
        <v>5250</v>
      </c>
      <c r="I300" s="27"/>
      <c r="J300" s="27"/>
      <c r="K300" s="20">
        <f t="shared" si="1"/>
        <v>295</v>
      </c>
      <c r="L300" s="21">
        <f>IF(K300&lt;='Informações do financiamento'!$C$6,Q299,"")</f>
        <v>12156.558904242396</v>
      </c>
      <c r="M300" s="21">
        <f>IF(K300&lt;='Informações do financiamento'!$C$6,L300*($C$2),"")</f>
        <v>101.56994222222704</v>
      </c>
      <c r="N300" s="21">
        <f>IF(K300&lt;='Informações do financiamento'!$C$6,L300+M300,"")</f>
        <v>12258.128846464624</v>
      </c>
      <c r="O300" s="21">
        <f>IF(K300&lt;='Informações do financiamento'!$C$6,'Tabela SAC x Prime'!P300-'Tabela SAC x Prime'!M300,"")</f>
        <v>71.748075764760472</v>
      </c>
      <c r="P300" s="21">
        <f>IF(K300&lt;='Informações do financiamento'!$C$6,($L$6*$C$2)/(1-(1/(1+$C$2)^'Informações do financiamento'!$C$6)),"")</f>
        <v>173.31801798698751</v>
      </c>
      <c r="Q300" s="22">
        <f>IF(K300&lt;='Informações do financiamento'!$C$6,N300-P300,"")</f>
        <v>12084.810828477637</v>
      </c>
      <c r="R300" s="27"/>
    </row>
    <row r="301" spans="1:18" ht="20.25" customHeight="1">
      <c r="A301" s="27"/>
      <c r="B301" s="20">
        <f>IF(B300&lt;'Informações do financiamento'!$C$6,('Tabela SAC x Prime'!B300+1),"")</f>
        <v>296</v>
      </c>
      <c r="C301" s="21">
        <f>IF(B301&lt;='Informações do financiamento'!$C$6,'Tabela SAC x Prime'!H300,"")</f>
        <v>5250</v>
      </c>
      <c r="D301" s="21">
        <f>IF(B301&lt;='Informações do financiamento'!$C$6,C301*($C$2),"")</f>
        <v>43.864567339084836</v>
      </c>
      <c r="E301" s="21">
        <f>IF(B301&lt;='Informações do financiamento'!$C$6,C301+D301,"")</f>
        <v>5293.8645673390847</v>
      </c>
      <c r="F301" s="21">
        <f>IF(B301&lt;='Informações do financiamento'!$C$6,'Informações do financiamento'!$C$4/'Informações do financiamento'!$C$6,"")</f>
        <v>50</v>
      </c>
      <c r="G301" s="21">
        <f>IF(B301&lt;='Informações do financiamento'!$C$6,F301+D301,"")</f>
        <v>93.864567339084829</v>
      </c>
      <c r="H301" s="22">
        <f>IF(B301&lt;='Informações do financiamento'!$C$6,E301-G301,"")</f>
        <v>5200</v>
      </c>
      <c r="I301" s="27"/>
      <c r="J301" s="27"/>
      <c r="K301" s="20">
        <f t="shared" si="1"/>
        <v>296</v>
      </c>
      <c r="L301" s="21">
        <f>IF(K301&lt;='Informações do financiamento'!$C$6,Q300,"")</f>
        <v>12084.810828477637</v>
      </c>
      <c r="M301" s="21">
        <f>IF(K301&lt;='Informações do financiamento'!$C$6,L301*($C$2),"")</f>
        <v>100.97047587921122</v>
      </c>
      <c r="N301" s="21">
        <f>IF(K301&lt;='Informações do financiamento'!$C$6,L301+M301,"")</f>
        <v>12185.781304356848</v>
      </c>
      <c r="O301" s="21">
        <f>IF(K301&lt;='Informações do financiamento'!$C$6,'Tabela SAC x Prime'!P301-'Tabela SAC x Prime'!M301,"")</f>
        <v>72.347542107776292</v>
      </c>
      <c r="P301" s="21">
        <f>IF(K301&lt;='Informações do financiamento'!$C$6,($L$6*$C$2)/(1-(1/(1+$C$2)^'Informações do financiamento'!$C$6)),"")</f>
        <v>173.31801798698751</v>
      </c>
      <c r="Q301" s="22">
        <f>IF(K301&lt;='Informações do financiamento'!$C$6,N301-P301,"")</f>
        <v>12012.463286369861</v>
      </c>
      <c r="R301" s="27"/>
    </row>
    <row r="302" spans="1:18" ht="20.25" customHeight="1">
      <c r="A302" s="27"/>
      <c r="B302" s="20">
        <f>IF(B301&lt;'Informações do financiamento'!$C$6,('Tabela SAC x Prime'!B301+1),"")</f>
        <v>297</v>
      </c>
      <c r="C302" s="21">
        <f>IF(B302&lt;='Informações do financiamento'!$C$6,'Tabela SAC x Prime'!H301,"")</f>
        <v>5200</v>
      </c>
      <c r="D302" s="21">
        <f>IF(B302&lt;='Informações do financiamento'!$C$6,C302*($C$2),"")</f>
        <v>43.446809554903076</v>
      </c>
      <c r="E302" s="21">
        <f>IF(B302&lt;='Informações do financiamento'!$C$6,C302+D302,"")</f>
        <v>5243.4468095549028</v>
      </c>
      <c r="F302" s="21">
        <f>IF(B302&lt;='Informações do financiamento'!$C$6,'Informações do financiamento'!$C$4/'Informações do financiamento'!$C$6,"")</f>
        <v>50</v>
      </c>
      <c r="G302" s="21">
        <f>IF(B302&lt;='Informações do financiamento'!$C$6,F302+D302,"")</f>
        <v>93.446809554903069</v>
      </c>
      <c r="H302" s="22">
        <f>IF(B302&lt;='Informações do financiamento'!$C$6,E302-G302,"")</f>
        <v>5150</v>
      </c>
      <c r="I302" s="27"/>
      <c r="J302" s="27"/>
      <c r="K302" s="20">
        <f t="shared" si="1"/>
        <v>297</v>
      </c>
      <c r="L302" s="21">
        <f>IF(K302&lt;='Informações do financiamento'!$C$6,Q301,"")</f>
        <v>12012.463286369861</v>
      </c>
      <c r="M302" s="21">
        <f>IF(K302&lt;='Informações do financiamento'!$C$6,L302*($C$2),"")</f>
        <v>100.36600090157241</v>
      </c>
      <c r="N302" s="21">
        <f>IF(K302&lt;='Informações do financiamento'!$C$6,L302+M302,"")</f>
        <v>12112.829287271434</v>
      </c>
      <c r="O302" s="21">
        <f>IF(K302&lt;='Informações do financiamento'!$C$6,'Tabela SAC x Prime'!P302-'Tabela SAC x Prime'!M302,"")</f>
        <v>72.952017085415108</v>
      </c>
      <c r="P302" s="21">
        <f>IF(K302&lt;='Informações do financiamento'!$C$6,($L$6*$C$2)/(1-(1/(1+$C$2)^'Informações do financiamento'!$C$6)),"")</f>
        <v>173.31801798698751</v>
      </c>
      <c r="Q302" s="22">
        <f>IF(K302&lt;='Informações do financiamento'!$C$6,N302-P302,"")</f>
        <v>11939.511269284447</v>
      </c>
      <c r="R302" s="27"/>
    </row>
    <row r="303" spans="1:18" ht="20.25" customHeight="1">
      <c r="A303" s="27"/>
      <c r="B303" s="20">
        <f>IF(B302&lt;'Informações do financiamento'!$C$6,('Tabela SAC x Prime'!B302+1),"")</f>
        <v>298</v>
      </c>
      <c r="C303" s="21">
        <f>IF(B303&lt;='Informações do financiamento'!$C$6,'Tabela SAC x Prime'!H302,"")</f>
        <v>5150</v>
      </c>
      <c r="D303" s="21">
        <f>IF(B303&lt;='Informações do financiamento'!$C$6,C303*($C$2),"")</f>
        <v>43.029051770721317</v>
      </c>
      <c r="E303" s="21">
        <f>IF(B303&lt;='Informações do financiamento'!$C$6,C303+D303,"")</f>
        <v>5193.0290517707217</v>
      </c>
      <c r="F303" s="21">
        <f>IF(B303&lt;='Informações do financiamento'!$C$6,'Informações do financiamento'!$C$4/'Informações do financiamento'!$C$6,"")</f>
        <v>50</v>
      </c>
      <c r="G303" s="21">
        <f>IF(B303&lt;='Informações do financiamento'!$C$6,F303+D303,"")</f>
        <v>93.02905177072131</v>
      </c>
      <c r="H303" s="22">
        <f>IF(B303&lt;='Informações do financiamento'!$C$6,E303-G303,"")</f>
        <v>5100</v>
      </c>
      <c r="I303" s="27"/>
      <c r="J303" s="27"/>
      <c r="K303" s="20">
        <f t="shared" si="1"/>
        <v>298</v>
      </c>
      <c r="L303" s="21">
        <f>IF(K303&lt;='Informações do financiamento'!$C$6,Q302,"")</f>
        <v>11939.511269284447</v>
      </c>
      <c r="M303" s="21">
        <f>IF(K303&lt;='Informações do financiamento'!$C$6,L303*($C$2),"")</f>
        <v>99.756475441388545</v>
      </c>
      <c r="N303" s="21">
        <f>IF(K303&lt;='Informações do financiamento'!$C$6,L303+M303,"")</f>
        <v>12039.267744725836</v>
      </c>
      <c r="O303" s="21">
        <f>IF(K303&lt;='Informações do financiamento'!$C$6,'Tabela SAC x Prime'!P303-'Tabela SAC x Prime'!M303,"")</f>
        <v>73.561542545598968</v>
      </c>
      <c r="P303" s="21">
        <f>IF(K303&lt;='Informações do financiamento'!$C$6,($L$6*$C$2)/(1-(1/(1+$C$2)^'Informações do financiamento'!$C$6)),"")</f>
        <v>173.31801798698751</v>
      </c>
      <c r="Q303" s="22">
        <f>IF(K303&lt;='Informações do financiamento'!$C$6,N303-P303,"")</f>
        <v>11865.949726738849</v>
      </c>
      <c r="R303" s="27"/>
    </row>
    <row r="304" spans="1:18" ht="20.25" customHeight="1">
      <c r="A304" s="27"/>
      <c r="B304" s="20">
        <f>IF(B303&lt;'Informações do financiamento'!$C$6,('Tabela SAC x Prime'!B303+1),"")</f>
        <v>299</v>
      </c>
      <c r="C304" s="21">
        <f>IF(B304&lt;='Informações do financiamento'!$C$6,'Tabela SAC x Prime'!H303,"")</f>
        <v>5100</v>
      </c>
      <c r="D304" s="21">
        <f>IF(B304&lt;='Informações do financiamento'!$C$6,C304*($C$2),"")</f>
        <v>42.611293986539557</v>
      </c>
      <c r="E304" s="21">
        <f>IF(B304&lt;='Informações do financiamento'!$C$6,C304+D304,"")</f>
        <v>5142.6112939865397</v>
      </c>
      <c r="F304" s="21">
        <f>IF(B304&lt;='Informações do financiamento'!$C$6,'Informações do financiamento'!$C$4/'Informações do financiamento'!$C$6,"")</f>
        <v>50</v>
      </c>
      <c r="G304" s="21">
        <f>IF(B304&lt;='Informações do financiamento'!$C$6,F304+D304,"")</f>
        <v>92.61129398653955</v>
      </c>
      <c r="H304" s="22">
        <f>IF(B304&lt;='Informações do financiamento'!$C$6,E304-G304,"")</f>
        <v>5050</v>
      </c>
      <c r="I304" s="27"/>
      <c r="J304" s="27"/>
      <c r="K304" s="20">
        <f t="shared" si="1"/>
        <v>299</v>
      </c>
      <c r="L304" s="21">
        <f>IF(K304&lt;='Informações do financiamento'!$C$6,Q303,"")</f>
        <v>11865.949726738849</v>
      </c>
      <c r="M304" s="21">
        <f>IF(K304&lt;='Informações do financiamento'!$C$6,L304*($C$2),"")</f>
        <v>99.141857301091719</v>
      </c>
      <c r="N304" s="21">
        <f>IF(K304&lt;='Informações do financiamento'!$C$6,L304+M304,"")</f>
        <v>11965.091584039941</v>
      </c>
      <c r="O304" s="21">
        <f>IF(K304&lt;='Informações do financiamento'!$C$6,'Tabela SAC x Prime'!P304-'Tabela SAC x Prime'!M304,"")</f>
        <v>74.176160685895795</v>
      </c>
      <c r="P304" s="21">
        <f>IF(K304&lt;='Informações do financiamento'!$C$6,($L$6*$C$2)/(1-(1/(1+$C$2)^'Informações do financiamento'!$C$6)),"")</f>
        <v>173.31801798698751</v>
      </c>
      <c r="Q304" s="22">
        <f>IF(K304&lt;='Informações do financiamento'!$C$6,N304-P304,"")</f>
        <v>11791.773566052954</v>
      </c>
      <c r="R304" s="27"/>
    </row>
    <row r="305" spans="1:18" ht="20.25" customHeight="1">
      <c r="A305" s="27"/>
      <c r="B305" s="20">
        <f>IF(B304&lt;'Informações do financiamento'!$C$6,('Tabela SAC x Prime'!B304+1),"")</f>
        <v>300</v>
      </c>
      <c r="C305" s="21">
        <f>IF(B305&lt;='Informações do financiamento'!$C$6,'Tabela SAC x Prime'!H304,"")</f>
        <v>5050</v>
      </c>
      <c r="D305" s="21">
        <f>IF(B305&lt;='Informações do financiamento'!$C$6,C305*($C$2),"")</f>
        <v>42.193536202357798</v>
      </c>
      <c r="E305" s="21">
        <f>IF(B305&lt;='Informações do financiamento'!$C$6,C305+D305,"")</f>
        <v>5092.1935362023578</v>
      </c>
      <c r="F305" s="21">
        <f>IF(B305&lt;='Informações do financiamento'!$C$6,'Informações do financiamento'!$C$4/'Informações do financiamento'!$C$6,"")</f>
        <v>50</v>
      </c>
      <c r="G305" s="21">
        <f>IF(B305&lt;='Informações do financiamento'!$C$6,F305+D305,"")</f>
        <v>92.193536202357791</v>
      </c>
      <c r="H305" s="22">
        <f>IF(B305&lt;='Informações do financiamento'!$C$6,E305-G305,"")</f>
        <v>5000</v>
      </c>
      <c r="I305" s="27"/>
      <c r="J305" s="27"/>
      <c r="K305" s="20">
        <f t="shared" si="1"/>
        <v>300</v>
      </c>
      <c r="L305" s="21">
        <f>IF(K305&lt;='Informações do financiamento'!$C$6,Q304,"")</f>
        <v>11791.773566052954</v>
      </c>
      <c r="M305" s="21">
        <f>IF(K305&lt;='Informações do financiamento'!$C$6,L305*($C$2),"")</f>
        <v>98.522103930546734</v>
      </c>
      <c r="N305" s="21">
        <f>IF(K305&lt;='Informações do financiamento'!$C$6,L305+M305,"")</f>
        <v>11890.295669983501</v>
      </c>
      <c r="O305" s="21">
        <f>IF(K305&lt;='Informações do financiamento'!$C$6,'Tabela SAC x Prime'!P305-'Tabela SAC x Prime'!M305,"")</f>
        <v>74.795914056440779</v>
      </c>
      <c r="P305" s="21">
        <f>IF(K305&lt;='Informações do financiamento'!$C$6,($L$6*$C$2)/(1-(1/(1+$C$2)^'Informações do financiamento'!$C$6)),"")</f>
        <v>173.31801798698751</v>
      </c>
      <c r="Q305" s="22">
        <f>IF(K305&lt;='Informações do financiamento'!$C$6,N305-P305,"")</f>
        <v>11716.977651996514</v>
      </c>
      <c r="R305" s="27"/>
    </row>
    <row r="306" spans="1:18" ht="20.25" customHeight="1">
      <c r="A306" s="27"/>
      <c r="B306" s="20">
        <f>IF(B305&lt;'Informações do financiamento'!$C$6,('Tabela SAC x Prime'!B305+1),"")</f>
        <v>301</v>
      </c>
      <c r="C306" s="21">
        <f>IF(B306&lt;='Informações do financiamento'!$C$6,'Tabela SAC x Prime'!H305,"")</f>
        <v>5000</v>
      </c>
      <c r="D306" s="21">
        <f>IF(B306&lt;='Informações do financiamento'!$C$6,C306*($C$2),"")</f>
        <v>41.775778418176031</v>
      </c>
      <c r="E306" s="21">
        <f>IF(B306&lt;='Informações do financiamento'!$C$6,C306+D306,"")</f>
        <v>5041.7757784181758</v>
      </c>
      <c r="F306" s="21">
        <f>IF(B306&lt;='Informações do financiamento'!$C$6,'Informações do financiamento'!$C$4/'Informações do financiamento'!$C$6,"")</f>
        <v>50</v>
      </c>
      <c r="G306" s="21">
        <f>IF(B306&lt;='Informações do financiamento'!$C$6,F306+D306,"")</f>
        <v>91.775778418176031</v>
      </c>
      <c r="H306" s="22">
        <f>IF(B306&lt;='Informações do financiamento'!$C$6,E306-G306,"")</f>
        <v>4950</v>
      </c>
      <c r="I306" s="27"/>
      <c r="J306" s="27"/>
      <c r="K306" s="20">
        <f t="shared" si="1"/>
        <v>301</v>
      </c>
      <c r="L306" s="21">
        <f>IF(K306&lt;='Informações do financiamento'!$C$6,Q305,"")</f>
        <v>11716.977651996514</v>
      </c>
      <c r="M306" s="21">
        <f>IF(K306&lt;='Informações do financiamento'!$C$6,L306*($C$2),"")</f>
        <v>97.897172424105378</v>
      </c>
      <c r="N306" s="21">
        <f>IF(K306&lt;='Informações do financiamento'!$C$6,L306+M306,"")</f>
        <v>11814.87482442062</v>
      </c>
      <c r="O306" s="21">
        <f>IF(K306&lt;='Informações do financiamento'!$C$6,'Tabela SAC x Prime'!P306-'Tabela SAC x Prime'!M306,"")</f>
        <v>75.420845562882135</v>
      </c>
      <c r="P306" s="21">
        <f>IF(K306&lt;='Informações do financiamento'!$C$6,($L$6*$C$2)/(1-(1/(1+$C$2)^'Informações do financiamento'!$C$6)),"")</f>
        <v>173.31801798698751</v>
      </c>
      <c r="Q306" s="22">
        <f>IF(K306&lt;='Informações do financiamento'!$C$6,N306-P306,"")</f>
        <v>11641.556806433633</v>
      </c>
      <c r="R306" s="27"/>
    </row>
    <row r="307" spans="1:18" ht="20.25" customHeight="1">
      <c r="A307" s="27"/>
      <c r="B307" s="20">
        <f>IF(B306&lt;'Informações do financiamento'!$C$6,('Tabela SAC x Prime'!B306+1),"")</f>
        <v>302</v>
      </c>
      <c r="C307" s="21">
        <f>IF(B307&lt;='Informações do financiamento'!$C$6,'Tabela SAC x Prime'!H306,"")</f>
        <v>4950</v>
      </c>
      <c r="D307" s="21">
        <f>IF(B307&lt;='Informações do financiamento'!$C$6,C307*($C$2),"")</f>
        <v>41.358020633994272</v>
      </c>
      <c r="E307" s="21">
        <f>IF(B307&lt;='Informações do financiamento'!$C$6,C307+D307,"")</f>
        <v>4991.3580206339939</v>
      </c>
      <c r="F307" s="21">
        <f>IF(B307&lt;='Informações do financiamento'!$C$6,'Informações do financiamento'!$C$4/'Informações do financiamento'!$C$6,"")</f>
        <v>50</v>
      </c>
      <c r="G307" s="21">
        <f>IF(B307&lt;='Informações do financiamento'!$C$6,F307+D307,"")</f>
        <v>91.358020633994272</v>
      </c>
      <c r="H307" s="22">
        <f>IF(B307&lt;='Informações do financiamento'!$C$6,E307-G307,"")</f>
        <v>4900</v>
      </c>
      <c r="I307" s="27"/>
      <c r="J307" s="27"/>
      <c r="K307" s="20">
        <f t="shared" si="1"/>
        <v>302</v>
      </c>
      <c r="L307" s="21">
        <f>IF(K307&lt;='Informações do financiamento'!$C$6,Q306,"")</f>
        <v>11641.556806433633</v>
      </c>
      <c r="M307" s="21">
        <f>IF(K307&lt;='Informações do financiamento'!$C$6,L307*($C$2),"")</f>
        <v>97.267019517636101</v>
      </c>
      <c r="N307" s="21">
        <f>IF(K307&lt;='Informações do financiamento'!$C$6,L307+M307,"")</f>
        <v>11738.823825951269</v>
      </c>
      <c r="O307" s="21">
        <f>IF(K307&lt;='Informações do financiamento'!$C$6,'Tabela SAC x Prime'!P307-'Tabela SAC x Prime'!M307,"")</f>
        <v>76.050998469351413</v>
      </c>
      <c r="P307" s="21">
        <f>IF(K307&lt;='Informações do financiamento'!$C$6,($L$6*$C$2)/(1-(1/(1+$C$2)^'Informações do financiamento'!$C$6)),"")</f>
        <v>173.31801798698751</v>
      </c>
      <c r="Q307" s="22">
        <f>IF(K307&lt;='Informações do financiamento'!$C$6,N307-P307,"")</f>
        <v>11565.505807964282</v>
      </c>
      <c r="R307" s="27"/>
    </row>
    <row r="308" spans="1:18" ht="20.25" customHeight="1">
      <c r="A308" s="27"/>
      <c r="B308" s="20">
        <f>IF(B307&lt;'Informações do financiamento'!$C$6,('Tabela SAC x Prime'!B307+1),"")</f>
        <v>303</v>
      </c>
      <c r="C308" s="21">
        <f>IF(B308&lt;='Informações do financiamento'!$C$6,'Tabela SAC x Prime'!H307,"")</f>
        <v>4900</v>
      </c>
      <c r="D308" s="21">
        <f>IF(B308&lt;='Informações do financiamento'!$C$6,C308*($C$2),"")</f>
        <v>40.940262849812513</v>
      </c>
      <c r="E308" s="21">
        <f>IF(B308&lt;='Informações do financiamento'!$C$6,C308+D308,"")</f>
        <v>4940.9402628498128</v>
      </c>
      <c r="F308" s="21">
        <f>IF(B308&lt;='Informações do financiamento'!$C$6,'Informações do financiamento'!$C$4/'Informações do financiamento'!$C$6,"")</f>
        <v>50</v>
      </c>
      <c r="G308" s="21">
        <f>IF(B308&lt;='Informações do financiamento'!$C$6,F308+D308,"")</f>
        <v>90.940262849812513</v>
      </c>
      <c r="H308" s="22">
        <f>IF(B308&lt;='Informações do financiamento'!$C$6,E308-G308,"")</f>
        <v>4850</v>
      </c>
      <c r="I308" s="27"/>
      <c r="J308" s="27"/>
      <c r="K308" s="20">
        <f t="shared" si="1"/>
        <v>303</v>
      </c>
      <c r="L308" s="21">
        <f>IF(K308&lt;='Informações do financiamento'!$C$6,Q307,"")</f>
        <v>11565.505807964282</v>
      </c>
      <c r="M308" s="21">
        <f>IF(K308&lt;='Informações do financiamento'!$C$6,L308*($C$2),"")</f>
        <v>96.63160158552877</v>
      </c>
      <c r="N308" s="21">
        <f>IF(K308&lt;='Informações do financiamento'!$C$6,L308+M308,"")</f>
        <v>11662.13740954981</v>
      </c>
      <c r="O308" s="21">
        <f>IF(K308&lt;='Informações do financiamento'!$C$6,'Tabela SAC x Prime'!P308-'Tabela SAC x Prime'!M308,"")</f>
        <v>76.686416401458743</v>
      </c>
      <c r="P308" s="21">
        <f>IF(K308&lt;='Informações do financiamento'!$C$6,($L$6*$C$2)/(1-(1/(1+$C$2)^'Informações do financiamento'!$C$6)),"")</f>
        <v>173.31801798698751</v>
      </c>
      <c r="Q308" s="22">
        <f>IF(K308&lt;='Informações do financiamento'!$C$6,N308-P308,"")</f>
        <v>11488.819391562824</v>
      </c>
      <c r="R308" s="27"/>
    </row>
    <row r="309" spans="1:18" ht="20.25" customHeight="1">
      <c r="A309" s="27"/>
      <c r="B309" s="20">
        <f>IF(B308&lt;'Informações do financiamento'!$C$6,('Tabela SAC x Prime'!B308+1),"")</f>
        <v>304</v>
      </c>
      <c r="C309" s="21">
        <f>IF(B309&lt;='Informações do financiamento'!$C$6,'Tabela SAC x Prime'!H308,"")</f>
        <v>4850</v>
      </c>
      <c r="D309" s="21">
        <f>IF(B309&lt;='Informações do financiamento'!$C$6,C309*($C$2),"")</f>
        <v>40.522505065630753</v>
      </c>
      <c r="E309" s="21">
        <f>IF(B309&lt;='Informações do financiamento'!$C$6,C309+D309,"")</f>
        <v>4890.5225050656309</v>
      </c>
      <c r="F309" s="21">
        <f>IF(B309&lt;='Informações do financiamento'!$C$6,'Informações do financiamento'!$C$4/'Informações do financiamento'!$C$6,"")</f>
        <v>50</v>
      </c>
      <c r="G309" s="21">
        <f>IF(B309&lt;='Informações do financiamento'!$C$6,F309+D309,"")</f>
        <v>90.522505065630753</v>
      </c>
      <c r="H309" s="22">
        <f>IF(B309&lt;='Informações do financiamento'!$C$6,E309-G309,"")</f>
        <v>4800</v>
      </c>
      <c r="I309" s="27"/>
      <c r="J309" s="27"/>
      <c r="K309" s="20">
        <f t="shared" si="1"/>
        <v>304</v>
      </c>
      <c r="L309" s="21">
        <f>IF(K309&lt;='Informações do financiamento'!$C$6,Q308,"")</f>
        <v>11488.819391562824</v>
      </c>
      <c r="M309" s="21">
        <f>IF(K309&lt;='Informações do financiamento'!$C$6,L309*($C$2),"")</f>
        <v>95.990874637674509</v>
      </c>
      <c r="N309" s="21">
        <f>IF(K309&lt;='Informações do financiamento'!$C$6,L309+M309,"")</f>
        <v>11584.810266200499</v>
      </c>
      <c r="O309" s="21">
        <f>IF(K309&lt;='Informações do financiamento'!$C$6,'Tabela SAC x Prime'!P309-'Tabela SAC x Prime'!M309,"")</f>
        <v>77.327143349313005</v>
      </c>
      <c r="P309" s="21">
        <f>IF(K309&lt;='Informações do financiamento'!$C$6,($L$6*$C$2)/(1-(1/(1+$C$2)^'Informações do financiamento'!$C$6)),"")</f>
        <v>173.31801798698751</v>
      </c>
      <c r="Q309" s="22">
        <f>IF(K309&lt;='Informações do financiamento'!$C$6,N309-P309,"")</f>
        <v>11411.492248213512</v>
      </c>
      <c r="R309" s="27"/>
    </row>
    <row r="310" spans="1:18" ht="20.25" customHeight="1">
      <c r="A310" s="27"/>
      <c r="B310" s="20">
        <f>IF(B309&lt;'Informações do financiamento'!$C$6,('Tabela SAC x Prime'!B309+1),"")</f>
        <v>305</v>
      </c>
      <c r="C310" s="21">
        <f>IF(B310&lt;='Informações do financiamento'!$C$6,'Tabela SAC x Prime'!H309,"")</f>
        <v>4800</v>
      </c>
      <c r="D310" s="21">
        <f>IF(B310&lt;='Informações do financiamento'!$C$6,C310*($C$2),"")</f>
        <v>40.104747281448994</v>
      </c>
      <c r="E310" s="21">
        <f>IF(B310&lt;='Informações do financiamento'!$C$6,C310+D310,"")</f>
        <v>4840.1047472814489</v>
      </c>
      <c r="F310" s="21">
        <f>IF(B310&lt;='Informações do financiamento'!$C$6,'Informações do financiamento'!$C$4/'Informações do financiamento'!$C$6,"")</f>
        <v>50</v>
      </c>
      <c r="G310" s="21">
        <f>IF(B310&lt;='Informações do financiamento'!$C$6,F310+D310,"")</f>
        <v>90.104747281448994</v>
      </c>
      <c r="H310" s="22">
        <f>IF(B310&lt;='Informações do financiamento'!$C$6,E310-G310,"")</f>
        <v>4750</v>
      </c>
      <c r="I310" s="27"/>
      <c r="J310" s="27"/>
      <c r="K310" s="20">
        <f t="shared" si="1"/>
        <v>305</v>
      </c>
      <c r="L310" s="21">
        <f>IF(K310&lt;='Informações do financiamento'!$C$6,Q309,"")</f>
        <v>11411.492248213512</v>
      </c>
      <c r="M310" s="21">
        <f>IF(K310&lt;='Informações do financiamento'!$C$6,L310*($C$2),"")</f>
        <v>95.344794316420234</v>
      </c>
      <c r="N310" s="21">
        <f>IF(K310&lt;='Informações do financiamento'!$C$6,L310+M310,"")</f>
        <v>11506.837042529933</v>
      </c>
      <c r="O310" s="21">
        <f>IF(K310&lt;='Informações do financiamento'!$C$6,'Tabela SAC x Prime'!P310-'Tabela SAC x Prime'!M310,"")</f>
        <v>77.973223670567279</v>
      </c>
      <c r="P310" s="21">
        <f>IF(K310&lt;='Informações do financiamento'!$C$6,($L$6*$C$2)/(1-(1/(1+$C$2)^'Informações do financiamento'!$C$6)),"")</f>
        <v>173.31801798698751</v>
      </c>
      <c r="Q310" s="22">
        <f>IF(K310&lt;='Informações do financiamento'!$C$6,N310-P310,"")</f>
        <v>11333.519024542946</v>
      </c>
      <c r="R310" s="27"/>
    </row>
    <row r="311" spans="1:18" ht="20.25" customHeight="1">
      <c r="A311" s="27"/>
      <c r="B311" s="20">
        <f>IF(B310&lt;'Informações do financiamento'!$C$6,('Tabela SAC x Prime'!B310+1),"")</f>
        <v>306</v>
      </c>
      <c r="C311" s="21">
        <f>IF(B311&lt;='Informações do financiamento'!$C$6,'Tabela SAC x Prime'!H310,"")</f>
        <v>4750</v>
      </c>
      <c r="D311" s="21">
        <f>IF(B311&lt;='Informações do financiamento'!$C$6,C311*($C$2),"")</f>
        <v>39.686989497267234</v>
      </c>
      <c r="E311" s="21">
        <f>IF(B311&lt;='Informações do financiamento'!$C$6,C311+D311,"")</f>
        <v>4789.6869894972669</v>
      </c>
      <c r="F311" s="21">
        <f>IF(B311&lt;='Informações do financiamento'!$C$6,'Informações do financiamento'!$C$4/'Informações do financiamento'!$C$6,"")</f>
        <v>50</v>
      </c>
      <c r="G311" s="21">
        <f>IF(B311&lt;='Informações do financiamento'!$C$6,F311+D311,"")</f>
        <v>89.686989497267234</v>
      </c>
      <c r="H311" s="22">
        <f>IF(B311&lt;='Informações do financiamento'!$C$6,E311-G311,"")</f>
        <v>4700</v>
      </c>
      <c r="I311" s="27"/>
      <c r="J311" s="27"/>
      <c r="K311" s="20">
        <f t="shared" si="1"/>
        <v>306</v>
      </c>
      <c r="L311" s="21">
        <f>IF(K311&lt;='Informações do financiamento'!$C$6,Q310,"")</f>
        <v>11333.519024542946</v>
      </c>
      <c r="M311" s="21">
        <f>IF(K311&lt;='Informações do financiamento'!$C$6,L311*($C$2),"")</f>
        <v>94.69331589349774</v>
      </c>
      <c r="N311" s="21">
        <f>IF(K311&lt;='Informações do financiamento'!$C$6,L311+M311,"")</f>
        <v>11428.212340436443</v>
      </c>
      <c r="O311" s="21">
        <f>IF(K311&lt;='Informações do financiamento'!$C$6,'Tabela SAC x Prime'!P311-'Tabela SAC x Prime'!M311,"")</f>
        <v>78.624702093489773</v>
      </c>
      <c r="P311" s="21">
        <f>IF(K311&lt;='Informações do financiamento'!$C$6,($L$6*$C$2)/(1-(1/(1+$C$2)^'Informações do financiamento'!$C$6)),"")</f>
        <v>173.31801798698751</v>
      </c>
      <c r="Q311" s="22">
        <f>IF(K311&lt;='Informações do financiamento'!$C$6,N311-P311,"")</f>
        <v>11254.894322449456</v>
      </c>
      <c r="R311" s="27"/>
    </row>
    <row r="312" spans="1:18" ht="20.25" customHeight="1">
      <c r="A312" s="27"/>
      <c r="B312" s="20">
        <f>IF(B311&lt;'Informações do financiamento'!$C$6,('Tabela SAC x Prime'!B311+1),"")</f>
        <v>307</v>
      </c>
      <c r="C312" s="21">
        <f>IF(B312&lt;='Informações do financiamento'!$C$6,'Tabela SAC x Prime'!H311,"")</f>
        <v>4700</v>
      </c>
      <c r="D312" s="21">
        <f>IF(B312&lt;='Informações do financiamento'!$C$6,C312*($C$2),"")</f>
        <v>39.269231713085475</v>
      </c>
      <c r="E312" s="21">
        <f>IF(B312&lt;='Informações do financiamento'!$C$6,C312+D312,"")</f>
        <v>4739.2692317130859</v>
      </c>
      <c r="F312" s="21">
        <f>IF(B312&lt;='Informações do financiamento'!$C$6,'Informações do financiamento'!$C$4/'Informações do financiamento'!$C$6,"")</f>
        <v>50</v>
      </c>
      <c r="G312" s="21">
        <f>IF(B312&lt;='Informações do financiamento'!$C$6,F312+D312,"")</f>
        <v>89.269231713085475</v>
      </c>
      <c r="H312" s="22">
        <f>IF(B312&lt;='Informações do financiamento'!$C$6,E312-G312,"")</f>
        <v>4650</v>
      </c>
      <c r="I312" s="27"/>
      <c r="J312" s="27"/>
      <c r="K312" s="20">
        <f t="shared" si="1"/>
        <v>307</v>
      </c>
      <c r="L312" s="21">
        <f>IF(K312&lt;='Informações do financiamento'!$C$6,Q311,"")</f>
        <v>11254.894322449456</v>
      </c>
      <c r="M312" s="21">
        <f>IF(K312&lt;='Informações do financiamento'!$C$6,L312*($C$2),"")</f>
        <v>94.036394266927189</v>
      </c>
      <c r="N312" s="21">
        <f>IF(K312&lt;='Informações do financiamento'!$C$6,L312+M312,"")</f>
        <v>11348.930716716382</v>
      </c>
      <c r="O312" s="21">
        <f>IF(K312&lt;='Informações do financiamento'!$C$6,'Tabela SAC x Prime'!P312-'Tabela SAC x Prime'!M312,"")</f>
        <v>79.281623720060324</v>
      </c>
      <c r="P312" s="21">
        <f>IF(K312&lt;='Informações do financiamento'!$C$6,($L$6*$C$2)/(1-(1/(1+$C$2)^'Informações do financiamento'!$C$6)),"")</f>
        <v>173.31801798698751</v>
      </c>
      <c r="Q312" s="22">
        <f>IF(K312&lt;='Informações do financiamento'!$C$6,N312-P312,"")</f>
        <v>11175.612698729396</v>
      </c>
      <c r="R312" s="27"/>
    </row>
    <row r="313" spans="1:18" ht="20.25" customHeight="1">
      <c r="A313" s="27"/>
      <c r="B313" s="20">
        <f>IF(B312&lt;'Informações do financiamento'!$C$6,('Tabela SAC x Prime'!B312+1),"")</f>
        <v>308</v>
      </c>
      <c r="C313" s="21">
        <f>IF(B313&lt;='Informações do financiamento'!$C$6,'Tabela SAC x Prime'!H312,"")</f>
        <v>4650</v>
      </c>
      <c r="D313" s="21">
        <f>IF(B313&lt;='Informações do financiamento'!$C$6,C313*($C$2),"")</f>
        <v>38.851473928903715</v>
      </c>
      <c r="E313" s="21">
        <f>IF(B313&lt;='Informações do financiamento'!$C$6,C313+D313,"")</f>
        <v>4688.8514739289039</v>
      </c>
      <c r="F313" s="21">
        <f>IF(B313&lt;='Informações do financiamento'!$C$6,'Informações do financiamento'!$C$4/'Informações do financiamento'!$C$6,"")</f>
        <v>50</v>
      </c>
      <c r="G313" s="21">
        <f>IF(B313&lt;='Informações do financiamento'!$C$6,F313+D313,"")</f>
        <v>88.851473928903715</v>
      </c>
      <c r="H313" s="22">
        <f>IF(B313&lt;='Informações do financiamento'!$C$6,E313-G313,"")</f>
        <v>4600</v>
      </c>
      <c r="I313" s="27"/>
      <c r="J313" s="27"/>
      <c r="K313" s="20">
        <f t="shared" si="1"/>
        <v>308</v>
      </c>
      <c r="L313" s="21">
        <f>IF(K313&lt;='Informações do financiamento'!$C$6,Q312,"")</f>
        <v>11175.612698729396</v>
      </c>
      <c r="M313" s="21">
        <f>IF(K313&lt;='Informações do financiamento'!$C$6,L313*($C$2),"")</f>
        <v>93.373983957894708</v>
      </c>
      <c r="N313" s="21">
        <f>IF(K313&lt;='Informações do financiamento'!$C$6,L313+M313,"")</f>
        <v>11268.986682687289</v>
      </c>
      <c r="O313" s="21">
        <f>IF(K313&lt;='Informações do financiamento'!$C$6,'Tabela SAC x Prime'!P313-'Tabela SAC x Prime'!M313,"")</f>
        <v>79.944034029092805</v>
      </c>
      <c r="P313" s="21">
        <f>IF(K313&lt;='Informações do financiamento'!$C$6,($L$6*$C$2)/(1-(1/(1+$C$2)^'Informações do financiamento'!$C$6)),"")</f>
        <v>173.31801798698751</v>
      </c>
      <c r="Q313" s="22">
        <f>IF(K313&lt;='Informações do financiamento'!$C$6,N313-P313,"")</f>
        <v>11095.668664700303</v>
      </c>
      <c r="R313" s="27"/>
    </row>
    <row r="314" spans="1:18" ht="20.25" customHeight="1">
      <c r="A314" s="27"/>
      <c r="B314" s="20">
        <f>IF(B313&lt;'Informações do financiamento'!$C$6,('Tabela SAC x Prime'!B313+1),"")</f>
        <v>309</v>
      </c>
      <c r="C314" s="21">
        <f>IF(B314&lt;='Informações do financiamento'!$C$6,'Tabela SAC x Prime'!H313,"")</f>
        <v>4600</v>
      </c>
      <c r="D314" s="21">
        <f>IF(B314&lt;='Informações do financiamento'!$C$6,C314*($C$2),"")</f>
        <v>38.433716144721956</v>
      </c>
      <c r="E314" s="21">
        <f>IF(B314&lt;='Informações do financiamento'!$C$6,C314+D314,"")</f>
        <v>4638.433716144722</v>
      </c>
      <c r="F314" s="21">
        <f>IF(B314&lt;='Informações do financiamento'!$C$6,'Informações do financiamento'!$C$4/'Informações do financiamento'!$C$6,"")</f>
        <v>50</v>
      </c>
      <c r="G314" s="21">
        <f>IF(B314&lt;='Informações do financiamento'!$C$6,F314+D314,"")</f>
        <v>88.433716144721956</v>
      </c>
      <c r="H314" s="22">
        <f>IF(B314&lt;='Informações do financiamento'!$C$6,E314-G314,"")</f>
        <v>4550</v>
      </c>
      <c r="I314" s="27"/>
      <c r="J314" s="27"/>
      <c r="K314" s="20">
        <f t="shared" si="1"/>
        <v>309</v>
      </c>
      <c r="L314" s="21">
        <f>IF(K314&lt;='Informações do financiamento'!$C$6,Q313,"")</f>
        <v>11095.668664700303</v>
      </c>
      <c r="M314" s="21">
        <f>IF(K314&lt;='Informações do financiamento'!$C$6,L314*($C$2),"")</f>
        <v>92.7060391076038</v>
      </c>
      <c r="N314" s="21">
        <f>IF(K314&lt;='Informações do financiamento'!$C$6,L314+M314,"")</f>
        <v>11188.374703807905</v>
      </c>
      <c r="O314" s="21">
        <f>IF(K314&lt;='Informações do financiamento'!$C$6,'Tabela SAC x Prime'!P314-'Tabela SAC x Prime'!M314,"")</f>
        <v>80.611978879383713</v>
      </c>
      <c r="P314" s="21">
        <f>IF(K314&lt;='Informações do financiamento'!$C$6,($L$6*$C$2)/(1-(1/(1+$C$2)^'Informações do financiamento'!$C$6)),"")</f>
        <v>173.31801798698751</v>
      </c>
      <c r="Q314" s="22">
        <f>IF(K314&lt;='Informações do financiamento'!$C$6,N314-P314,"")</f>
        <v>11015.056685820919</v>
      </c>
      <c r="R314" s="27"/>
    </row>
    <row r="315" spans="1:18" ht="20.25" customHeight="1">
      <c r="A315" s="27"/>
      <c r="B315" s="20">
        <f>IF(B314&lt;'Informações do financiamento'!$C$6,('Tabela SAC x Prime'!B314+1),"")</f>
        <v>310</v>
      </c>
      <c r="C315" s="21">
        <f>IF(B315&lt;='Informações do financiamento'!$C$6,'Tabela SAC x Prime'!H314,"")</f>
        <v>4550</v>
      </c>
      <c r="D315" s="21">
        <f>IF(B315&lt;='Informações do financiamento'!$C$6,C315*($C$2),"")</f>
        <v>38.015958360540189</v>
      </c>
      <c r="E315" s="21">
        <f>IF(B315&lt;='Informações do financiamento'!$C$6,C315+D315,"")</f>
        <v>4588.01595836054</v>
      </c>
      <c r="F315" s="21">
        <f>IF(B315&lt;='Informações do financiamento'!$C$6,'Informações do financiamento'!$C$4/'Informações do financiamento'!$C$6,"")</f>
        <v>50</v>
      </c>
      <c r="G315" s="21">
        <f>IF(B315&lt;='Informações do financiamento'!$C$6,F315+D315,"")</f>
        <v>88.015958360540196</v>
      </c>
      <c r="H315" s="22">
        <f>IF(B315&lt;='Informações do financiamento'!$C$6,E315-G315,"")</f>
        <v>4500</v>
      </c>
      <c r="I315" s="27"/>
      <c r="J315" s="27"/>
      <c r="K315" s="20">
        <f t="shared" si="1"/>
        <v>310</v>
      </c>
      <c r="L315" s="21">
        <f>IF(K315&lt;='Informações do financiamento'!$C$6,Q314,"")</f>
        <v>11015.056685820919</v>
      </c>
      <c r="M315" s="21">
        <f>IF(K315&lt;='Informações do financiamento'!$C$6,L315*($C$2),"")</f>
        <v>92.032513474100639</v>
      </c>
      <c r="N315" s="21">
        <f>IF(K315&lt;='Informações do financiamento'!$C$6,L315+M315,"")</f>
        <v>11107.08919929502</v>
      </c>
      <c r="O315" s="21">
        <f>IF(K315&lt;='Informações do financiamento'!$C$6,'Tabela SAC x Prime'!P315-'Tabela SAC x Prime'!M315,"")</f>
        <v>81.285504512886874</v>
      </c>
      <c r="P315" s="21">
        <f>IF(K315&lt;='Informações do financiamento'!$C$6,($L$6*$C$2)/(1-(1/(1+$C$2)^'Informações do financiamento'!$C$6)),"")</f>
        <v>173.31801798698751</v>
      </c>
      <c r="Q315" s="22">
        <f>IF(K315&lt;='Informações do financiamento'!$C$6,N315-P315,"")</f>
        <v>10933.771181308033</v>
      </c>
      <c r="R315" s="27"/>
    </row>
    <row r="316" spans="1:18" ht="20.25" customHeight="1">
      <c r="A316" s="27"/>
      <c r="B316" s="20">
        <f>IF(B315&lt;'Informações do financiamento'!$C$6,('Tabela SAC x Prime'!B315+1),"")</f>
        <v>311</v>
      </c>
      <c r="C316" s="21">
        <f>IF(B316&lt;='Informações do financiamento'!$C$6,'Tabela SAC x Prime'!H315,"")</f>
        <v>4500</v>
      </c>
      <c r="D316" s="21">
        <f>IF(B316&lt;='Informações do financiamento'!$C$6,C316*($C$2),"")</f>
        <v>37.59820057635843</v>
      </c>
      <c r="E316" s="21">
        <f>IF(B316&lt;='Informações do financiamento'!$C$6,C316+D316,"")</f>
        <v>4537.5982005763581</v>
      </c>
      <c r="F316" s="21">
        <f>IF(B316&lt;='Informações do financiamento'!$C$6,'Informações do financiamento'!$C$4/'Informações do financiamento'!$C$6,"")</f>
        <v>50</v>
      </c>
      <c r="G316" s="21">
        <f>IF(B316&lt;='Informações do financiamento'!$C$6,F316+D316,"")</f>
        <v>87.598200576358437</v>
      </c>
      <c r="H316" s="22">
        <f>IF(B316&lt;='Informações do financiamento'!$C$6,E316-G316,"")</f>
        <v>4450</v>
      </c>
      <c r="I316" s="27"/>
      <c r="J316" s="27"/>
      <c r="K316" s="20">
        <f t="shared" si="1"/>
        <v>311</v>
      </c>
      <c r="L316" s="21">
        <f>IF(K316&lt;='Informações do financiamento'!$C$6,Q315,"")</f>
        <v>10933.771181308033</v>
      </c>
      <c r="M316" s="21">
        <f>IF(K316&lt;='Informações do financiamento'!$C$6,L316*($C$2),"")</f>
        <v>91.353360429072652</v>
      </c>
      <c r="N316" s="21">
        <f>IF(K316&lt;='Informações do financiamento'!$C$6,L316+M316,"")</f>
        <v>11025.124541737106</v>
      </c>
      <c r="O316" s="21">
        <f>IF(K316&lt;='Informações do financiamento'!$C$6,'Tabela SAC x Prime'!P316-'Tabela SAC x Prime'!M316,"")</f>
        <v>81.964657557914862</v>
      </c>
      <c r="P316" s="21">
        <f>IF(K316&lt;='Informações do financiamento'!$C$6,($L$6*$C$2)/(1-(1/(1+$C$2)^'Informações do financiamento'!$C$6)),"")</f>
        <v>173.31801798698751</v>
      </c>
      <c r="Q316" s="22">
        <f>IF(K316&lt;='Informações do financiamento'!$C$6,N316-P316,"")</f>
        <v>10851.80652375012</v>
      </c>
      <c r="R316" s="27"/>
    </row>
    <row r="317" spans="1:18" ht="20.25" customHeight="1">
      <c r="A317" s="27"/>
      <c r="B317" s="20">
        <f>IF(B316&lt;'Informações do financiamento'!$C$6,('Tabela SAC x Prime'!B316+1),"")</f>
        <v>312</v>
      </c>
      <c r="C317" s="21">
        <f>IF(B317&lt;='Informações do financiamento'!$C$6,'Tabela SAC x Prime'!H316,"")</f>
        <v>4450</v>
      </c>
      <c r="D317" s="21">
        <f>IF(B317&lt;='Informações do financiamento'!$C$6,C317*($C$2),"")</f>
        <v>37.18044279217667</v>
      </c>
      <c r="E317" s="21">
        <f>IF(B317&lt;='Informações do financiamento'!$C$6,C317+D317,"")</f>
        <v>4487.180442792177</v>
      </c>
      <c r="F317" s="21">
        <f>IF(B317&lt;='Informações do financiamento'!$C$6,'Informações do financiamento'!$C$4/'Informações do financiamento'!$C$6,"")</f>
        <v>50</v>
      </c>
      <c r="G317" s="21">
        <f>IF(B317&lt;='Informações do financiamento'!$C$6,F317+D317,"")</f>
        <v>87.180442792176677</v>
      </c>
      <c r="H317" s="22">
        <f>IF(B317&lt;='Informações do financiamento'!$C$6,E317-G317,"")</f>
        <v>4400</v>
      </c>
      <c r="I317" s="27"/>
      <c r="J317" s="27"/>
      <c r="K317" s="20">
        <f t="shared" si="1"/>
        <v>312</v>
      </c>
      <c r="L317" s="21">
        <f>IF(K317&lt;='Informações do financiamento'!$C$6,Q316,"")</f>
        <v>10851.80652375012</v>
      </c>
      <c r="M317" s="21">
        <f>IF(K317&lt;='Informações do financiamento'!$C$6,L317*($C$2),"")</f>
        <v>90.668532954620431</v>
      </c>
      <c r="N317" s="21">
        <f>IF(K317&lt;='Informações do financiamento'!$C$6,L317+M317,"")</f>
        <v>10942.475056704739</v>
      </c>
      <c r="O317" s="21">
        <f>IF(K317&lt;='Informações do financiamento'!$C$6,'Tabela SAC x Prime'!P317-'Tabela SAC x Prime'!M317,"")</f>
        <v>82.649485032367082</v>
      </c>
      <c r="P317" s="21">
        <f>IF(K317&lt;='Informações do financiamento'!$C$6,($L$6*$C$2)/(1-(1/(1+$C$2)^'Informações do financiamento'!$C$6)),"")</f>
        <v>173.31801798698751</v>
      </c>
      <c r="Q317" s="22">
        <f>IF(K317&lt;='Informações do financiamento'!$C$6,N317-P317,"")</f>
        <v>10769.157038717753</v>
      </c>
      <c r="R317" s="27"/>
    </row>
    <row r="318" spans="1:18" ht="20.25" customHeight="1">
      <c r="A318" s="27"/>
      <c r="B318" s="20">
        <f>IF(B317&lt;'Informações do financiamento'!$C$6,('Tabela SAC x Prime'!B317+1),"")</f>
        <v>313</v>
      </c>
      <c r="C318" s="21">
        <f>IF(B318&lt;='Informações do financiamento'!$C$6,'Tabela SAC x Prime'!H317,"")</f>
        <v>4400</v>
      </c>
      <c r="D318" s="21">
        <f>IF(B318&lt;='Informações do financiamento'!$C$6,C318*($C$2),"")</f>
        <v>36.762685007994911</v>
      </c>
      <c r="E318" s="21">
        <f>IF(B318&lt;='Informações do financiamento'!$C$6,C318+D318,"")</f>
        <v>4436.7626850079951</v>
      </c>
      <c r="F318" s="21">
        <f>IF(B318&lt;='Informações do financiamento'!$C$6,'Informações do financiamento'!$C$4/'Informações do financiamento'!$C$6,"")</f>
        <v>50</v>
      </c>
      <c r="G318" s="21">
        <f>IF(B318&lt;='Informações do financiamento'!$C$6,F318+D318,"")</f>
        <v>86.762685007994918</v>
      </c>
      <c r="H318" s="22">
        <f>IF(B318&lt;='Informações do financiamento'!$C$6,E318-G318,"")</f>
        <v>4350</v>
      </c>
      <c r="I318" s="27"/>
      <c r="J318" s="27"/>
      <c r="K318" s="20">
        <f t="shared" si="1"/>
        <v>313</v>
      </c>
      <c r="L318" s="21">
        <f>IF(K318&lt;='Informações do financiamento'!$C$6,Q317,"")</f>
        <v>10769.157038717753</v>
      </c>
      <c r="M318" s="21">
        <f>IF(K318&lt;='Informações do financiamento'!$C$6,L318*($C$2),"")</f>
        <v>89.977983640002719</v>
      </c>
      <c r="N318" s="21">
        <f>IF(K318&lt;='Informações do financiamento'!$C$6,L318+M318,"")</f>
        <v>10859.135022357756</v>
      </c>
      <c r="O318" s="21">
        <f>IF(K318&lt;='Informações do financiamento'!$C$6,'Tabela SAC x Prime'!P318-'Tabela SAC x Prime'!M318,"")</f>
        <v>83.340034346984794</v>
      </c>
      <c r="P318" s="21">
        <f>IF(K318&lt;='Informações do financiamento'!$C$6,($L$6*$C$2)/(1-(1/(1+$C$2)^'Informações do financiamento'!$C$6)),"")</f>
        <v>173.31801798698751</v>
      </c>
      <c r="Q318" s="22">
        <f>IF(K318&lt;='Informações do financiamento'!$C$6,N318-P318,"")</f>
        <v>10685.817004370769</v>
      </c>
      <c r="R318" s="27"/>
    </row>
    <row r="319" spans="1:18" ht="20.25" customHeight="1">
      <c r="A319" s="27"/>
      <c r="B319" s="20">
        <f>IF(B318&lt;'Informações do financiamento'!$C$6,('Tabela SAC x Prime'!B318+1),"")</f>
        <v>314</v>
      </c>
      <c r="C319" s="21">
        <f>IF(B319&lt;='Informações do financiamento'!$C$6,'Tabela SAC x Prime'!H318,"")</f>
        <v>4350</v>
      </c>
      <c r="D319" s="21">
        <f>IF(B319&lt;='Informações do financiamento'!$C$6,C319*($C$2),"")</f>
        <v>36.344927223813151</v>
      </c>
      <c r="E319" s="21">
        <f>IF(B319&lt;='Informações do financiamento'!$C$6,C319+D319,"")</f>
        <v>4386.3449272238131</v>
      </c>
      <c r="F319" s="21">
        <f>IF(B319&lt;='Informações do financiamento'!$C$6,'Informações do financiamento'!$C$4/'Informações do financiamento'!$C$6,"")</f>
        <v>50</v>
      </c>
      <c r="G319" s="21">
        <f>IF(B319&lt;='Informações do financiamento'!$C$6,F319+D319,"")</f>
        <v>86.344927223813158</v>
      </c>
      <c r="H319" s="22">
        <f>IF(B319&lt;='Informações do financiamento'!$C$6,E319-G319,"")</f>
        <v>4300</v>
      </c>
      <c r="I319" s="27"/>
      <c r="J319" s="27"/>
      <c r="K319" s="20">
        <f t="shared" si="1"/>
        <v>314</v>
      </c>
      <c r="L319" s="21">
        <f>IF(K319&lt;='Informações do financiamento'!$C$6,Q318,"")</f>
        <v>10685.817004370769</v>
      </c>
      <c r="M319" s="21">
        <f>IF(K319&lt;='Informações do financiamento'!$C$6,L319*($C$2),"")</f>
        <v>89.281664678354176</v>
      </c>
      <c r="N319" s="21">
        <f>IF(K319&lt;='Informações do financiamento'!$C$6,L319+M319,"")</f>
        <v>10775.098669049123</v>
      </c>
      <c r="O319" s="21">
        <f>IF(K319&lt;='Informações do financiamento'!$C$6,'Tabela SAC x Prime'!P319-'Tabela SAC x Prime'!M319,"")</f>
        <v>84.036353308633338</v>
      </c>
      <c r="P319" s="21">
        <f>IF(K319&lt;='Informações do financiamento'!$C$6,($L$6*$C$2)/(1-(1/(1+$C$2)^'Informações do financiamento'!$C$6)),"")</f>
        <v>173.31801798698751</v>
      </c>
      <c r="Q319" s="22">
        <f>IF(K319&lt;='Informações do financiamento'!$C$6,N319-P319,"")</f>
        <v>10601.780651062136</v>
      </c>
      <c r="R319" s="27"/>
    </row>
    <row r="320" spans="1:18" ht="20.25" customHeight="1">
      <c r="A320" s="27"/>
      <c r="B320" s="20">
        <f>IF(B319&lt;'Informações do financiamento'!$C$6,('Tabela SAC x Prime'!B319+1),"")</f>
        <v>315</v>
      </c>
      <c r="C320" s="21">
        <f>IF(B320&lt;='Informações do financiamento'!$C$6,'Tabela SAC x Prime'!H319,"")</f>
        <v>4300</v>
      </c>
      <c r="D320" s="21">
        <f>IF(B320&lt;='Informações do financiamento'!$C$6,C320*($C$2),"")</f>
        <v>35.927169439631392</v>
      </c>
      <c r="E320" s="21">
        <f>IF(B320&lt;='Informações do financiamento'!$C$6,C320+D320,"")</f>
        <v>4335.9271694396311</v>
      </c>
      <c r="F320" s="21">
        <f>IF(B320&lt;='Informações do financiamento'!$C$6,'Informações do financiamento'!$C$4/'Informações do financiamento'!$C$6,"")</f>
        <v>50</v>
      </c>
      <c r="G320" s="21">
        <f>IF(B320&lt;='Informações do financiamento'!$C$6,F320+D320,"")</f>
        <v>85.927169439631399</v>
      </c>
      <c r="H320" s="22">
        <f>IF(B320&lt;='Informações do financiamento'!$C$6,E320-G320,"")</f>
        <v>4250</v>
      </c>
      <c r="I320" s="27"/>
      <c r="J320" s="27"/>
      <c r="K320" s="20">
        <f t="shared" si="1"/>
        <v>315</v>
      </c>
      <c r="L320" s="21">
        <f>IF(K320&lt;='Informações do financiamento'!$C$6,Q319,"")</f>
        <v>10601.780651062136</v>
      </c>
      <c r="M320" s="21">
        <f>IF(K320&lt;='Informações do financiamento'!$C$6,L320*($C$2),"")</f>
        <v>88.579527863375574</v>
      </c>
      <c r="N320" s="21">
        <f>IF(K320&lt;='Informações do financiamento'!$C$6,L320+M320,"")</f>
        <v>10690.360178925512</v>
      </c>
      <c r="O320" s="21">
        <f>IF(K320&lt;='Informações do financiamento'!$C$6,'Tabela SAC x Prime'!P320-'Tabela SAC x Prime'!M320,"")</f>
        <v>84.738490123611939</v>
      </c>
      <c r="P320" s="21">
        <f>IF(K320&lt;='Informações do financiamento'!$C$6,($L$6*$C$2)/(1-(1/(1+$C$2)^'Informações do financiamento'!$C$6)),"")</f>
        <v>173.31801798698751</v>
      </c>
      <c r="Q320" s="22">
        <f>IF(K320&lt;='Informações do financiamento'!$C$6,N320-P320,"")</f>
        <v>10517.042160938525</v>
      </c>
      <c r="R320" s="27"/>
    </row>
    <row r="321" spans="1:18" ht="20.25" customHeight="1">
      <c r="A321" s="27"/>
      <c r="B321" s="20">
        <f>IF(B320&lt;'Informações do financiamento'!$C$6,('Tabela SAC x Prime'!B320+1),"")</f>
        <v>316</v>
      </c>
      <c r="C321" s="21">
        <f>IF(B321&lt;='Informações do financiamento'!$C$6,'Tabela SAC x Prime'!H320,"")</f>
        <v>4250</v>
      </c>
      <c r="D321" s="21">
        <f>IF(B321&lt;='Informações do financiamento'!$C$6,C321*($C$2),"")</f>
        <v>35.509411655449632</v>
      </c>
      <c r="E321" s="21">
        <f>IF(B321&lt;='Informações do financiamento'!$C$6,C321+D321,"")</f>
        <v>4285.5094116554492</v>
      </c>
      <c r="F321" s="21">
        <f>IF(B321&lt;='Informações do financiamento'!$C$6,'Informações do financiamento'!$C$4/'Informações do financiamento'!$C$6,"")</f>
        <v>50</v>
      </c>
      <c r="G321" s="21">
        <f>IF(B321&lt;='Informações do financiamento'!$C$6,F321+D321,"")</f>
        <v>85.50941165544964</v>
      </c>
      <c r="H321" s="22">
        <f>IF(B321&lt;='Informações do financiamento'!$C$6,E321-G321,"")</f>
        <v>4200</v>
      </c>
      <c r="I321" s="27"/>
      <c r="J321" s="27"/>
      <c r="K321" s="20">
        <f t="shared" si="1"/>
        <v>316</v>
      </c>
      <c r="L321" s="21">
        <f>IF(K321&lt;='Informações do financiamento'!$C$6,Q320,"")</f>
        <v>10517.042160938525</v>
      </c>
      <c r="M321" s="21">
        <f>IF(K321&lt;='Informações do financiamento'!$C$6,L321*($C$2),"")</f>
        <v>87.87152458599661</v>
      </c>
      <c r="N321" s="21">
        <f>IF(K321&lt;='Informações do financiamento'!$C$6,L321+M321,"")</f>
        <v>10604.913685524521</v>
      </c>
      <c r="O321" s="21">
        <f>IF(K321&lt;='Informações do financiamento'!$C$6,'Tabela SAC x Prime'!P321-'Tabela SAC x Prime'!M321,"")</f>
        <v>85.446493400990903</v>
      </c>
      <c r="P321" s="21">
        <f>IF(K321&lt;='Informações do financiamento'!$C$6,($L$6*$C$2)/(1-(1/(1+$C$2)^'Informações do financiamento'!$C$6)),"")</f>
        <v>173.31801798698751</v>
      </c>
      <c r="Q321" s="22">
        <f>IF(K321&lt;='Informações do financiamento'!$C$6,N321-P321,"")</f>
        <v>10431.595667537535</v>
      </c>
      <c r="R321" s="27"/>
    </row>
    <row r="322" spans="1:18" ht="20.25" customHeight="1">
      <c r="A322" s="27"/>
      <c r="B322" s="20">
        <f>IF(B321&lt;'Informações do financiamento'!$C$6,('Tabela SAC x Prime'!B321+1),"")</f>
        <v>317</v>
      </c>
      <c r="C322" s="21">
        <f>IF(B322&lt;='Informações do financiamento'!$C$6,'Tabela SAC x Prime'!H321,"")</f>
        <v>4200</v>
      </c>
      <c r="D322" s="21">
        <f>IF(B322&lt;='Informações do financiamento'!$C$6,C322*($C$2),"")</f>
        <v>35.091653871267866</v>
      </c>
      <c r="E322" s="21">
        <f>IF(B322&lt;='Informações do financiamento'!$C$6,C322+D322,"")</f>
        <v>4235.0916538712681</v>
      </c>
      <c r="F322" s="21">
        <f>IF(B322&lt;='Informações do financiamento'!$C$6,'Informações do financiamento'!$C$4/'Informações do financiamento'!$C$6,"")</f>
        <v>50</v>
      </c>
      <c r="G322" s="21">
        <f>IF(B322&lt;='Informações do financiamento'!$C$6,F322+D322,"")</f>
        <v>85.091653871267866</v>
      </c>
      <c r="H322" s="22">
        <f>IF(B322&lt;='Informações do financiamento'!$C$6,E322-G322,"")</f>
        <v>4150</v>
      </c>
      <c r="I322" s="27"/>
      <c r="J322" s="27"/>
      <c r="K322" s="20">
        <f t="shared" si="1"/>
        <v>317</v>
      </c>
      <c r="L322" s="21">
        <f>IF(K322&lt;='Informações do financiamento'!$C$6,Q321,"")</f>
        <v>10431.595667537535</v>
      </c>
      <c r="M322" s="21">
        <f>IF(K322&lt;='Informações do financiamento'!$C$6,L322*($C$2),"")</f>
        <v>87.157605831010628</v>
      </c>
      <c r="N322" s="21">
        <f>IF(K322&lt;='Informações do financiamento'!$C$6,L322+M322,"")</f>
        <v>10518.753273368546</v>
      </c>
      <c r="O322" s="21">
        <f>IF(K322&lt;='Informações do financiamento'!$C$6,'Tabela SAC x Prime'!P322-'Tabela SAC x Prime'!M322,"")</f>
        <v>86.160412155976886</v>
      </c>
      <c r="P322" s="21">
        <f>IF(K322&lt;='Informações do financiamento'!$C$6,($L$6*$C$2)/(1-(1/(1+$C$2)^'Informações do financiamento'!$C$6)),"")</f>
        <v>173.31801798698751</v>
      </c>
      <c r="Q322" s="22">
        <f>IF(K322&lt;='Informações do financiamento'!$C$6,N322-P322,"")</f>
        <v>10345.435255381559</v>
      </c>
      <c r="R322" s="27"/>
    </row>
    <row r="323" spans="1:18" ht="20.25" customHeight="1">
      <c r="A323" s="27"/>
      <c r="B323" s="20">
        <f>IF(B322&lt;'Informações do financiamento'!$C$6,('Tabela SAC x Prime'!B322+1),"")</f>
        <v>318</v>
      </c>
      <c r="C323" s="21">
        <f>IF(B323&lt;='Informações do financiamento'!$C$6,'Tabela SAC x Prime'!H322,"")</f>
        <v>4150</v>
      </c>
      <c r="D323" s="21">
        <f>IF(B323&lt;='Informações do financiamento'!$C$6,C323*($C$2),"")</f>
        <v>34.673896087086106</v>
      </c>
      <c r="E323" s="21">
        <f>IF(B323&lt;='Informações do financiamento'!$C$6,C323+D323,"")</f>
        <v>4184.6738960870862</v>
      </c>
      <c r="F323" s="21">
        <f>IF(B323&lt;='Informações do financiamento'!$C$6,'Informações do financiamento'!$C$4/'Informações do financiamento'!$C$6,"")</f>
        <v>50</v>
      </c>
      <c r="G323" s="21">
        <f>IF(B323&lt;='Informações do financiamento'!$C$6,F323+D323,"")</f>
        <v>84.673896087086106</v>
      </c>
      <c r="H323" s="22">
        <f>IF(B323&lt;='Informações do financiamento'!$C$6,E323-G323,"")</f>
        <v>4100</v>
      </c>
      <c r="I323" s="27"/>
      <c r="J323" s="27"/>
      <c r="K323" s="20">
        <f t="shared" si="1"/>
        <v>318</v>
      </c>
      <c r="L323" s="21">
        <f>IF(K323&lt;='Informações do financiamento'!$C$6,Q322,"")</f>
        <v>10345.435255381559</v>
      </c>
      <c r="M323" s="21">
        <f>IF(K323&lt;='Informações do financiamento'!$C$6,L323*($C$2),"")</f>
        <v>86.43772217368128</v>
      </c>
      <c r="N323" s="21">
        <f>IF(K323&lt;='Informações do financiamento'!$C$6,L323+M323,"")</f>
        <v>10431.87297755524</v>
      </c>
      <c r="O323" s="21">
        <f>IF(K323&lt;='Informações do financiamento'!$C$6,'Tabela SAC x Prime'!P323-'Tabela SAC x Prime'!M323,"")</f>
        <v>86.880295813306233</v>
      </c>
      <c r="P323" s="21">
        <f>IF(K323&lt;='Informações do financiamento'!$C$6,($L$6*$C$2)/(1-(1/(1+$C$2)^'Informações do financiamento'!$C$6)),"")</f>
        <v>173.31801798698751</v>
      </c>
      <c r="Q323" s="22">
        <f>IF(K323&lt;='Informações do financiamento'!$C$6,N323-P323,"")</f>
        <v>10258.554959568253</v>
      </c>
      <c r="R323" s="27"/>
    </row>
    <row r="324" spans="1:18" ht="20.25" customHeight="1">
      <c r="A324" s="27"/>
      <c r="B324" s="20">
        <f>IF(B323&lt;'Informações do financiamento'!$C$6,('Tabela SAC x Prime'!B323+1),"")</f>
        <v>319</v>
      </c>
      <c r="C324" s="21">
        <f>IF(B324&lt;='Informações do financiamento'!$C$6,'Tabela SAC x Prime'!H323,"")</f>
        <v>4100</v>
      </c>
      <c r="D324" s="21">
        <f>IF(B324&lt;='Informações do financiamento'!$C$6,C324*($C$2),"")</f>
        <v>34.256138302904347</v>
      </c>
      <c r="E324" s="21">
        <f>IF(B324&lt;='Informações do financiamento'!$C$6,C324+D324,"")</f>
        <v>4134.2561383029042</v>
      </c>
      <c r="F324" s="21">
        <f>IF(B324&lt;='Informações do financiamento'!$C$6,'Informações do financiamento'!$C$4/'Informações do financiamento'!$C$6,"")</f>
        <v>50</v>
      </c>
      <c r="G324" s="21">
        <f>IF(B324&lt;='Informações do financiamento'!$C$6,F324+D324,"")</f>
        <v>84.256138302904347</v>
      </c>
      <c r="H324" s="22">
        <f>IF(B324&lt;='Informações do financiamento'!$C$6,E324-G324,"")</f>
        <v>4050</v>
      </c>
      <c r="I324" s="27"/>
      <c r="J324" s="27"/>
      <c r="K324" s="20">
        <f t="shared" si="1"/>
        <v>319</v>
      </c>
      <c r="L324" s="21">
        <f>IF(K324&lt;='Informações do financiamento'!$C$6,Q323,"")</f>
        <v>10258.554959568253</v>
      </c>
      <c r="M324" s="21">
        <f>IF(K324&lt;='Informações do financiamento'!$C$6,L324*($C$2),"")</f>
        <v>85.711823776320827</v>
      </c>
      <c r="N324" s="21">
        <f>IF(K324&lt;='Informações do financiamento'!$C$6,L324+M324,"")</f>
        <v>10344.266783344574</v>
      </c>
      <c r="O324" s="21">
        <f>IF(K324&lt;='Informações do financiamento'!$C$6,'Tabela SAC x Prime'!P324-'Tabela SAC x Prime'!M324,"")</f>
        <v>87.606194210666686</v>
      </c>
      <c r="P324" s="21">
        <f>IF(K324&lt;='Informações do financiamento'!$C$6,($L$6*$C$2)/(1-(1/(1+$C$2)^'Informações do financiamento'!$C$6)),"")</f>
        <v>173.31801798698751</v>
      </c>
      <c r="Q324" s="22">
        <f>IF(K324&lt;='Informações do financiamento'!$C$6,N324-P324,"")</f>
        <v>10170.948765357587</v>
      </c>
      <c r="R324" s="27"/>
    </row>
    <row r="325" spans="1:18" ht="20.25" customHeight="1">
      <c r="A325" s="27"/>
      <c r="B325" s="20">
        <f>IF(B324&lt;'Informações do financiamento'!$C$6,('Tabela SAC x Prime'!B324+1),"")</f>
        <v>320</v>
      </c>
      <c r="C325" s="21">
        <f>IF(B325&lt;='Informações do financiamento'!$C$6,'Tabela SAC x Prime'!H324,"")</f>
        <v>4050</v>
      </c>
      <c r="D325" s="21">
        <f>IF(B325&lt;='Informações do financiamento'!$C$6,C325*($C$2),"")</f>
        <v>33.838380518722587</v>
      </c>
      <c r="E325" s="21">
        <f>IF(B325&lt;='Informações do financiamento'!$C$6,C325+D325,"")</f>
        <v>4083.8383805187227</v>
      </c>
      <c r="F325" s="21">
        <f>IF(B325&lt;='Informações do financiamento'!$C$6,'Informações do financiamento'!$C$4/'Informações do financiamento'!$C$6,"")</f>
        <v>50</v>
      </c>
      <c r="G325" s="21">
        <f>IF(B325&lt;='Informações do financiamento'!$C$6,F325+D325,"")</f>
        <v>83.838380518722587</v>
      </c>
      <c r="H325" s="22">
        <f>IF(B325&lt;='Informações do financiamento'!$C$6,E325-G325,"")</f>
        <v>4000</v>
      </c>
      <c r="I325" s="27"/>
      <c r="J325" s="27"/>
      <c r="K325" s="20">
        <f t="shared" si="1"/>
        <v>320</v>
      </c>
      <c r="L325" s="21">
        <f>IF(K325&lt;='Informações do financiamento'!$C$6,Q324,"")</f>
        <v>10170.948765357587</v>
      </c>
      <c r="M325" s="21">
        <f>IF(K325&lt;='Informações do financiamento'!$C$6,L325*($C$2),"")</f>
        <v>84.979860384839938</v>
      </c>
      <c r="N325" s="21">
        <f>IF(K325&lt;='Informações do financiamento'!$C$6,L325+M325,"")</f>
        <v>10255.928625742426</v>
      </c>
      <c r="O325" s="21">
        <f>IF(K325&lt;='Informações do financiamento'!$C$6,'Tabela SAC x Prime'!P325-'Tabela SAC x Prime'!M325,"")</f>
        <v>88.338157602147575</v>
      </c>
      <c r="P325" s="21">
        <f>IF(K325&lt;='Informações do financiamento'!$C$6,($L$6*$C$2)/(1-(1/(1+$C$2)^'Informações do financiamento'!$C$6)),"")</f>
        <v>173.31801798698751</v>
      </c>
      <c r="Q325" s="22">
        <f>IF(K325&lt;='Informações do financiamento'!$C$6,N325-P325,"")</f>
        <v>10082.61060775544</v>
      </c>
      <c r="R325" s="27"/>
    </row>
    <row r="326" spans="1:18" ht="20.25" customHeight="1">
      <c r="A326" s="27"/>
      <c r="B326" s="20">
        <f>IF(B325&lt;'Informações do financiamento'!$C$6,('Tabela SAC x Prime'!B325+1),"")</f>
        <v>321</v>
      </c>
      <c r="C326" s="21">
        <f>IF(B326&lt;='Informações do financiamento'!$C$6,'Tabela SAC x Prime'!H325,"")</f>
        <v>4000</v>
      </c>
      <c r="D326" s="21">
        <f>IF(B326&lt;='Informações do financiamento'!$C$6,C326*($C$2),"")</f>
        <v>33.420622734540828</v>
      </c>
      <c r="E326" s="21">
        <f>IF(B326&lt;='Informações do financiamento'!$C$6,C326+D326,"")</f>
        <v>4033.4206227345408</v>
      </c>
      <c r="F326" s="21">
        <f>IF(B326&lt;='Informações do financiamento'!$C$6,'Informações do financiamento'!$C$4/'Informações do financiamento'!$C$6,"")</f>
        <v>50</v>
      </c>
      <c r="G326" s="21">
        <f>IF(B326&lt;='Informações do financiamento'!$C$6,F326+D326,"")</f>
        <v>83.420622734540828</v>
      </c>
      <c r="H326" s="22">
        <f>IF(B326&lt;='Informações do financiamento'!$C$6,E326-G326,"")</f>
        <v>3950</v>
      </c>
      <c r="I326" s="27"/>
      <c r="J326" s="27"/>
      <c r="K326" s="20">
        <f t="shared" si="1"/>
        <v>321</v>
      </c>
      <c r="L326" s="21">
        <f>IF(K326&lt;='Informações do financiamento'!$C$6,Q325,"")</f>
        <v>10082.61060775544</v>
      </c>
      <c r="M326" s="21">
        <f>IF(K326&lt;='Informações do financiamento'!$C$6,L326*($C$2),"")</f>
        <v>84.241781325268491</v>
      </c>
      <c r="N326" s="21">
        <f>IF(K326&lt;='Informações do financiamento'!$C$6,L326+M326,"")</f>
        <v>10166.852389080708</v>
      </c>
      <c r="O326" s="21">
        <f>IF(K326&lt;='Informações do financiamento'!$C$6,'Tabela SAC x Prime'!P326-'Tabela SAC x Prime'!M326,"")</f>
        <v>89.076236661719022</v>
      </c>
      <c r="P326" s="21">
        <f>IF(K326&lt;='Informações do financiamento'!$C$6,($L$6*$C$2)/(1-(1/(1+$C$2)^'Informações do financiamento'!$C$6)),"")</f>
        <v>173.31801798698751</v>
      </c>
      <c r="Q326" s="22">
        <f>IF(K326&lt;='Informações do financiamento'!$C$6,N326-P326,"")</f>
        <v>9993.5343710937213</v>
      </c>
      <c r="R326" s="27"/>
    </row>
    <row r="327" spans="1:18" ht="20.25" customHeight="1">
      <c r="A327" s="27"/>
      <c r="B327" s="20">
        <f>IF(B326&lt;'Informações do financiamento'!$C$6,('Tabela SAC x Prime'!B326+1),"")</f>
        <v>322</v>
      </c>
      <c r="C327" s="21">
        <f>IF(B327&lt;='Informações do financiamento'!$C$6,'Tabela SAC x Prime'!H326,"")</f>
        <v>3950</v>
      </c>
      <c r="D327" s="21">
        <f>IF(B327&lt;='Informações do financiamento'!$C$6,C327*($C$2),"")</f>
        <v>33.002864950359069</v>
      </c>
      <c r="E327" s="21">
        <f>IF(B327&lt;='Informações do financiamento'!$C$6,C327+D327,"")</f>
        <v>3983.0028649503593</v>
      </c>
      <c r="F327" s="21">
        <f>IF(B327&lt;='Informações do financiamento'!$C$6,'Informações do financiamento'!$C$4/'Informações do financiamento'!$C$6,"")</f>
        <v>50</v>
      </c>
      <c r="G327" s="21">
        <f>IF(B327&lt;='Informações do financiamento'!$C$6,F327+D327,"")</f>
        <v>83.002864950359069</v>
      </c>
      <c r="H327" s="22">
        <f>IF(B327&lt;='Informações do financiamento'!$C$6,E327-G327,"")</f>
        <v>3900</v>
      </c>
      <c r="I327" s="27"/>
      <c r="J327" s="27"/>
      <c r="K327" s="20">
        <f t="shared" si="1"/>
        <v>322</v>
      </c>
      <c r="L327" s="21">
        <f>IF(K327&lt;='Informações do financiamento'!$C$6,Q326,"")</f>
        <v>9993.5343710937213</v>
      </c>
      <c r="M327" s="21">
        <f>IF(K327&lt;='Informações do financiamento'!$C$6,L327*($C$2),"")</f>
        <v>83.497535500247494</v>
      </c>
      <c r="N327" s="21">
        <f>IF(K327&lt;='Informações do financiamento'!$C$6,L327+M327,"")</f>
        <v>10077.031906593969</v>
      </c>
      <c r="O327" s="21">
        <f>IF(K327&lt;='Informações do financiamento'!$C$6,'Tabela SAC x Prime'!P327-'Tabela SAC x Prime'!M327,"")</f>
        <v>89.820482486740019</v>
      </c>
      <c r="P327" s="21">
        <f>IF(K327&lt;='Informações do financiamento'!$C$6,($L$6*$C$2)/(1-(1/(1+$C$2)^'Informações do financiamento'!$C$6)),"")</f>
        <v>173.31801798698751</v>
      </c>
      <c r="Q327" s="22">
        <f>IF(K327&lt;='Informações do financiamento'!$C$6,N327-P327,"")</f>
        <v>9903.7138886069824</v>
      </c>
      <c r="R327" s="27"/>
    </row>
    <row r="328" spans="1:18" ht="20.25" customHeight="1">
      <c r="A328" s="27"/>
      <c r="B328" s="20">
        <f>IF(B327&lt;'Informações do financiamento'!$C$6,('Tabela SAC x Prime'!B327+1),"")</f>
        <v>323</v>
      </c>
      <c r="C328" s="21">
        <f>IF(B328&lt;='Informações do financiamento'!$C$6,'Tabela SAC x Prime'!H327,"")</f>
        <v>3900</v>
      </c>
      <c r="D328" s="21">
        <f>IF(B328&lt;='Informações do financiamento'!$C$6,C328*($C$2),"")</f>
        <v>32.585107166177309</v>
      </c>
      <c r="E328" s="21">
        <f>IF(B328&lt;='Informações do financiamento'!$C$6,C328+D328,"")</f>
        <v>3932.5851071661773</v>
      </c>
      <c r="F328" s="21">
        <f>IF(B328&lt;='Informações do financiamento'!$C$6,'Informações do financiamento'!$C$4/'Informações do financiamento'!$C$6,"")</f>
        <v>50</v>
      </c>
      <c r="G328" s="21">
        <f>IF(B328&lt;='Informações do financiamento'!$C$6,F328+D328,"")</f>
        <v>82.585107166177309</v>
      </c>
      <c r="H328" s="22">
        <f>IF(B328&lt;='Informações do financiamento'!$C$6,E328-G328,"")</f>
        <v>3850</v>
      </c>
      <c r="I328" s="27"/>
      <c r="J328" s="27"/>
      <c r="K328" s="20">
        <f t="shared" si="1"/>
        <v>323</v>
      </c>
      <c r="L328" s="21">
        <f>IF(K328&lt;='Informações do financiamento'!$C$6,Q327,"")</f>
        <v>9903.7138886069824</v>
      </c>
      <c r="M328" s="21">
        <f>IF(K328&lt;='Informações do financiamento'!$C$6,L328*($C$2),"")</f>
        <v>82.747071385491566</v>
      </c>
      <c r="N328" s="21">
        <f>IF(K328&lt;='Informações do financiamento'!$C$6,L328+M328,"")</f>
        <v>9986.4609599924734</v>
      </c>
      <c r="O328" s="21">
        <f>IF(K328&lt;='Informações do financiamento'!$C$6,'Tabela SAC x Prime'!P328-'Tabela SAC x Prime'!M328,"")</f>
        <v>90.570946601495947</v>
      </c>
      <c r="P328" s="21">
        <f>IF(K328&lt;='Informações do financiamento'!$C$6,($L$6*$C$2)/(1-(1/(1+$C$2)^'Informações do financiamento'!$C$6)),"")</f>
        <v>173.31801798698751</v>
      </c>
      <c r="Q328" s="22">
        <f>IF(K328&lt;='Informações do financiamento'!$C$6,N328-P328,"")</f>
        <v>9813.1429420054865</v>
      </c>
      <c r="R328" s="27"/>
    </row>
    <row r="329" spans="1:18" ht="20.25" customHeight="1">
      <c r="A329" s="27"/>
      <c r="B329" s="20">
        <f>IF(B328&lt;'Informações do financiamento'!$C$6,('Tabela SAC x Prime'!B328+1),"")</f>
        <v>324</v>
      </c>
      <c r="C329" s="21">
        <f>IF(B329&lt;='Informações do financiamento'!$C$6,'Tabela SAC x Prime'!H328,"")</f>
        <v>3850</v>
      </c>
      <c r="D329" s="21">
        <f>IF(B329&lt;='Informações do financiamento'!$C$6,C329*($C$2),"")</f>
        <v>32.16734938199555</v>
      </c>
      <c r="E329" s="21">
        <f>IF(B329&lt;='Informações do financiamento'!$C$6,C329+D329,"")</f>
        <v>3882.1673493819953</v>
      </c>
      <c r="F329" s="21">
        <f>IF(B329&lt;='Informações do financiamento'!$C$6,'Informações do financiamento'!$C$4/'Informações do financiamento'!$C$6,"")</f>
        <v>50</v>
      </c>
      <c r="G329" s="21">
        <f>IF(B329&lt;='Informações do financiamento'!$C$6,F329+D329,"")</f>
        <v>82.16734938199555</v>
      </c>
      <c r="H329" s="22">
        <f>IF(B329&lt;='Informações do financiamento'!$C$6,E329-G329,"")</f>
        <v>3800</v>
      </c>
      <c r="I329" s="27"/>
      <c r="J329" s="27"/>
      <c r="K329" s="20">
        <f t="shared" si="1"/>
        <v>324</v>
      </c>
      <c r="L329" s="21">
        <f>IF(K329&lt;='Informações do financiamento'!$C$6,Q328,"")</f>
        <v>9813.1429420054865</v>
      </c>
      <c r="M329" s="21">
        <f>IF(K329&lt;='Informações do financiamento'!$C$6,L329*($C$2),"")</f>
        <v>81.990337026221852</v>
      </c>
      <c r="N329" s="21">
        <f>IF(K329&lt;='Informações do financiamento'!$C$6,L329+M329,"")</f>
        <v>9895.1332790317083</v>
      </c>
      <c r="O329" s="21">
        <f>IF(K329&lt;='Informações do financiamento'!$C$6,'Tabela SAC x Prime'!P329-'Tabela SAC x Prime'!M329,"")</f>
        <v>91.327680960765662</v>
      </c>
      <c r="P329" s="21">
        <f>IF(K329&lt;='Informações do financiamento'!$C$6,($L$6*$C$2)/(1-(1/(1+$C$2)^'Informações do financiamento'!$C$6)),"")</f>
        <v>173.31801798698751</v>
      </c>
      <c r="Q329" s="22">
        <f>IF(K329&lt;='Informações do financiamento'!$C$6,N329-P329,"")</f>
        <v>9721.8152610447214</v>
      </c>
      <c r="R329" s="27"/>
    </row>
    <row r="330" spans="1:18" ht="20.25" customHeight="1">
      <c r="A330" s="27"/>
      <c r="B330" s="20">
        <f>IF(B329&lt;'Informações do financiamento'!$C$6,('Tabela SAC x Prime'!B329+1),"")</f>
        <v>325</v>
      </c>
      <c r="C330" s="21">
        <f>IF(B330&lt;='Informações do financiamento'!$C$6,'Tabela SAC x Prime'!H329,"")</f>
        <v>3800</v>
      </c>
      <c r="D330" s="21">
        <f>IF(B330&lt;='Informações do financiamento'!$C$6,C330*($C$2),"")</f>
        <v>31.749591597813787</v>
      </c>
      <c r="E330" s="21">
        <f>IF(B330&lt;='Informações do financiamento'!$C$6,C330+D330,"")</f>
        <v>3831.7495915978138</v>
      </c>
      <c r="F330" s="21">
        <f>IF(B330&lt;='Informações do financiamento'!$C$6,'Informações do financiamento'!$C$4/'Informações do financiamento'!$C$6,"")</f>
        <v>50</v>
      </c>
      <c r="G330" s="21">
        <f>IF(B330&lt;='Informações do financiamento'!$C$6,F330+D330,"")</f>
        <v>81.74959159781379</v>
      </c>
      <c r="H330" s="22">
        <f>IF(B330&lt;='Informações do financiamento'!$C$6,E330-G330,"")</f>
        <v>3750</v>
      </c>
      <c r="I330" s="27"/>
      <c r="J330" s="27"/>
      <c r="K330" s="20">
        <f t="shared" si="1"/>
        <v>325</v>
      </c>
      <c r="L330" s="21">
        <f>IF(K330&lt;='Informações do financiamento'!$C$6,Q329,"")</f>
        <v>9721.8152610447214</v>
      </c>
      <c r="M330" s="21">
        <f>IF(K330&lt;='Informações do financiamento'!$C$6,L330*($C$2),"")</f>
        <v>81.227280033569301</v>
      </c>
      <c r="N330" s="21">
        <f>IF(K330&lt;='Informações do financiamento'!$C$6,L330+M330,"")</f>
        <v>9803.04254107829</v>
      </c>
      <c r="O330" s="21">
        <f>IF(K330&lt;='Informações do financiamento'!$C$6,'Tabela SAC x Prime'!P330-'Tabela SAC x Prime'!M330,"")</f>
        <v>92.090737953418213</v>
      </c>
      <c r="P330" s="21">
        <f>IF(K330&lt;='Informações do financiamento'!$C$6,($L$6*$C$2)/(1-(1/(1+$C$2)^'Informações do financiamento'!$C$6)),"")</f>
        <v>173.31801798698751</v>
      </c>
      <c r="Q330" s="22">
        <f>IF(K330&lt;='Informações do financiamento'!$C$6,N330-P330,"")</f>
        <v>9629.7245230913031</v>
      </c>
      <c r="R330" s="27"/>
    </row>
    <row r="331" spans="1:18" ht="20.25" customHeight="1">
      <c r="A331" s="27"/>
      <c r="B331" s="20">
        <f>IF(B330&lt;'Informações do financiamento'!$C$6,('Tabela SAC x Prime'!B330+1),"")</f>
        <v>326</v>
      </c>
      <c r="C331" s="21">
        <f>IF(B331&lt;='Informações do financiamento'!$C$6,'Tabela SAC x Prime'!H330,"")</f>
        <v>3750</v>
      </c>
      <c r="D331" s="21">
        <f>IF(B331&lt;='Informações do financiamento'!$C$6,C331*($C$2),"")</f>
        <v>31.331833813632027</v>
      </c>
      <c r="E331" s="21">
        <f>IF(B331&lt;='Informações do financiamento'!$C$6,C331+D331,"")</f>
        <v>3781.3318338136319</v>
      </c>
      <c r="F331" s="21">
        <f>IF(B331&lt;='Informações do financiamento'!$C$6,'Informações do financiamento'!$C$4/'Informações do financiamento'!$C$6,"")</f>
        <v>50</v>
      </c>
      <c r="G331" s="21">
        <f>IF(B331&lt;='Informações do financiamento'!$C$6,F331+D331,"")</f>
        <v>81.331833813632031</v>
      </c>
      <c r="H331" s="22">
        <f>IF(B331&lt;='Informações do financiamento'!$C$6,E331-G331,"")</f>
        <v>3700</v>
      </c>
      <c r="I331" s="27"/>
      <c r="J331" s="27"/>
      <c r="K331" s="20">
        <f t="shared" si="1"/>
        <v>326</v>
      </c>
      <c r="L331" s="21">
        <f>IF(K331&lt;='Informações do financiamento'!$C$6,Q330,"")</f>
        <v>9629.7245230913031</v>
      </c>
      <c r="M331" s="21">
        <f>IF(K331&lt;='Informações do financiamento'!$C$6,L331*($C$2),"")</f>
        <v>80.457847580947629</v>
      </c>
      <c r="N331" s="21">
        <f>IF(K331&lt;='Informações do financiamento'!$C$6,L331+M331,"")</f>
        <v>9710.1823706722516</v>
      </c>
      <c r="O331" s="21">
        <f>IF(K331&lt;='Informações do financiamento'!$C$6,'Tabela SAC x Prime'!P331-'Tabela SAC x Prime'!M331,"")</f>
        <v>92.860170406039884</v>
      </c>
      <c r="P331" s="21">
        <f>IF(K331&lt;='Informações do financiamento'!$C$6,($L$6*$C$2)/(1-(1/(1+$C$2)^'Informações do financiamento'!$C$6)),"")</f>
        <v>173.31801798698751</v>
      </c>
      <c r="Q331" s="22">
        <f>IF(K331&lt;='Informações do financiamento'!$C$6,N331-P331,"")</f>
        <v>9536.8643526852647</v>
      </c>
      <c r="R331" s="27"/>
    </row>
    <row r="332" spans="1:18" ht="20.25" customHeight="1">
      <c r="A332" s="27"/>
      <c r="B332" s="20">
        <f>IF(B331&lt;'Informações do financiamento'!$C$6,('Tabela SAC x Prime'!B331+1),"")</f>
        <v>327</v>
      </c>
      <c r="C332" s="21">
        <f>IF(B332&lt;='Informações do financiamento'!$C$6,'Tabela SAC x Prime'!H331,"")</f>
        <v>3700</v>
      </c>
      <c r="D332" s="21">
        <f>IF(B332&lt;='Informações do financiamento'!$C$6,C332*($C$2),"")</f>
        <v>30.914076029450264</v>
      </c>
      <c r="E332" s="21">
        <f>IF(B332&lt;='Informações do financiamento'!$C$6,C332+D332,"")</f>
        <v>3730.9140760294504</v>
      </c>
      <c r="F332" s="21">
        <f>IF(B332&lt;='Informações do financiamento'!$C$6,'Informações do financiamento'!$C$4/'Informações do financiamento'!$C$6,"")</f>
        <v>50</v>
      </c>
      <c r="G332" s="21">
        <f>IF(B332&lt;='Informações do financiamento'!$C$6,F332+D332,"")</f>
        <v>80.914076029450257</v>
      </c>
      <c r="H332" s="22">
        <f>IF(B332&lt;='Informações do financiamento'!$C$6,E332-G332,"")</f>
        <v>3650</v>
      </c>
      <c r="I332" s="27"/>
      <c r="J332" s="27"/>
      <c r="K332" s="20">
        <f t="shared" si="1"/>
        <v>327</v>
      </c>
      <c r="L332" s="21">
        <f>IF(K332&lt;='Informações do financiamento'!$C$6,Q331,"")</f>
        <v>9536.8643526852647</v>
      </c>
      <c r="M332" s="21">
        <f>IF(K332&lt;='Informações do financiamento'!$C$6,L332*($C$2),"")</f>
        <v>79.681986400396283</v>
      </c>
      <c r="N332" s="21">
        <f>IF(K332&lt;='Informações do financiamento'!$C$6,L332+M332,"")</f>
        <v>9616.5463390856603</v>
      </c>
      <c r="O332" s="21">
        <f>IF(K332&lt;='Informações do financiamento'!$C$6,'Tabela SAC x Prime'!P332-'Tabela SAC x Prime'!M332,"")</f>
        <v>93.63603158659123</v>
      </c>
      <c r="P332" s="21">
        <f>IF(K332&lt;='Informações do financiamento'!$C$6,($L$6*$C$2)/(1-(1/(1+$C$2)^'Informações do financiamento'!$C$6)),"")</f>
        <v>173.31801798698751</v>
      </c>
      <c r="Q332" s="22">
        <f>IF(K332&lt;='Informações do financiamento'!$C$6,N332-P332,"")</f>
        <v>9443.2283210986734</v>
      </c>
      <c r="R332" s="27"/>
    </row>
    <row r="333" spans="1:18" ht="20.25" customHeight="1">
      <c r="A333" s="27"/>
      <c r="B333" s="20">
        <f>IF(B332&lt;'Informações do financiamento'!$C$6,('Tabela SAC x Prime'!B332+1),"")</f>
        <v>328</v>
      </c>
      <c r="C333" s="21">
        <f>IF(B333&lt;='Informações do financiamento'!$C$6,'Tabela SAC x Prime'!H332,"")</f>
        <v>3650</v>
      </c>
      <c r="D333" s="21">
        <f>IF(B333&lt;='Informações do financiamento'!$C$6,C333*($C$2),"")</f>
        <v>30.496318245268505</v>
      </c>
      <c r="E333" s="21">
        <f>IF(B333&lt;='Informações do financiamento'!$C$6,C333+D333,"")</f>
        <v>3680.4963182452684</v>
      </c>
      <c r="F333" s="21">
        <f>IF(B333&lt;='Informações do financiamento'!$C$6,'Informações do financiamento'!$C$4/'Informações do financiamento'!$C$6,"")</f>
        <v>50</v>
      </c>
      <c r="G333" s="21">
        <f>IF(B333&lt;='Informações do financiamento'!$C$6,F333+D333,"")</f>
        <v>80.496318245268498</v>
      </c>
      <c r="H333" s="22">
        <f>IF(B333&lt;='Informações do financiamento'!$C$6,E333-G333,"")</f>
        <v>3600</v>
      </c>
      <c r="I333" s="27"/>
      <c r="J333" s="27"/>
      <c r="K333" s="20">
        <f t="shared" si="1"/>
        <v>328</v>
      </c>
      <c r="L333" s="21">
        <f>IF(K333&lt;='Informações do financiamento'!$C$6,Q332,"")</f>
        <v>9443.2283210986734</v>
      </c>
      <c r="M333" s="21">
        <f>IF(K333&lt;='Informações do financiamento'!$C$6,L333*($C$2),"")</f>
        <v>78.899642778892542</v>
      </c>
      <c r="N333" s="21">
        <f>IF(K333&lt;='Informações do financiamento'!$C$6,L333+M333,"")</f>
        <v>9522.1279638775668</v>
      </c>
      <c r="O333" s="21">
        <f>IF(K333&lt;='Informações do financiamento'!$C$6,'Tabela SAC x Prime'!P333-'Tabela SAC x Prime'!M333,"")</f>
        <v>94.418375208094972</v>
      </c>
      <c r="P333" s="21">
        <f>IF(K333&lt;='Informações do financiamento'!$C$6,($L$6*$C$2)/(1-(1/(1+$C$2)^'Informações do financiamento'!$C$6)),"")</f>
        <v>173.31801798698751</v>
      </c>
      <c r="Q333" s="22">
        <f>IF(K333&lt;='Informações do financiamento'!$C$6,N333-P333,"")</f>
        <v>9348.8099458905799</v>
      </c>
      <c r="R333" s="27"/>
    </row>
    <row r="334" spans="1:18" ht="20.25" customHeight="1">
      <c r="A334" s="27"/>
      <c r="B334" s="20">
        <f>IF(B333&lt;'Informações do financiamento'!$C$6,('Tabela SAC x Prime'!B333+1),"")</f>
        <v>329</v>
      </c>
      <c r="C334" s="21">
        <f>IF(B334&lt;='Informações do financiamento'!$C$6,'Tabela SAC x Prime'!H333,"")</f>
        <v>3600</v>
      </c>
      <c r="D334" s="21">
        <f>IF(B334&lt;='Informações do financiamento'!$C$6,C334*($C$2),"")</f>
        <v>30.078560461086745</v>
      </c>
      <c r="E334" s="21">
        <f>IF(B334&lt;='Informações do financiamento'!$C$6,C334+D334,"")</f>
        <v>3630.0785604610869</v>
      </c>
      <c r="F334" s="21">
        <f>IF(B334&lt;='Informações do financiamento'!$C$6,'Informações do financiamento'!$C$4/'Informações do financiamento'!$C$6,"")</f>
        <v>50</v>
      </c>
      <c r="G334" s="21">
        <f>IF(B334&lt;='Informações do financiamento'!$C$6,F334+D334,"")</f>
        <v>80.078560461086738</v>
      </c>
      <c r="H334" s="22">
        <f>IF(B334&lt;='Informações do financiamento'!$C$6,E334-G334,"")</f>
        <v>3550</v>
      </c>
      <c r="I334" s="27"/>
      <c r="J334" s="27"/>
      <c r="K334" s="20">
        <f t="shared" si="1"/>
        <v>329</v>
      </c>
      <c r="L334" s="21">
        <f>IF(K334&lt;='Informações do financiamento'!$C$6,Q333,"")</f>
        <v>9348.8099458905799</v>
      </c>
      <c r="M334" s="21">
        <f>IF(K334&lt;='Informações do financiamento'!$C$6,L334*($C$2),"")</f>
        <v>78.110762554633027</v>
      </c>
      <c r="N334" s="21">
        <f>IF(K334&lt;='Informações do financiamento'!$C$6,L334+M334,"")</f>
        <v>9426.9207084452137</v>
      </c>
      <c r="O334" s="21">
        <f>IF(K334&lt;='Informações do financiamento'!$C$6,'Tabela SAC x Prime'!P334-'Tabela SAC x Prime'!M334,"")</f>
        <v>95.207255432354486</v>
      </c>
      <c r="P334" s="21">
        <f>IF(K334&lt;='Informações do financiamento'!$C$6,($L$6*$C$2)/(1-(1/(1+$C$2)^'Informações do financiamento'!$C$6)),"")</f>
        <v>173.31801798698751</v>
      </c>
      <c r="Q334" s="22">
        <f>IF(K334&lt;='Informações do financiamento'!$C$6,N334-P334,"")</f>
        <v>9253.6026904582268</v>
      </c>
      <c r="R334" s="27"/>
    </row>
    <row r="335" spans="1:18" ht="20.25" customHeight="1">
      <c r="A335" s="27"/>
      <c r="B335" s="20">
        <f>IF(B334&lt;'Informações do financiamento'!$C$6,('Tabela SAC x Prime'!B334+1),"")</f>
        <v>330</v>
      </c>
      <c r="C335" s="21">
        <f>IF(B335&lt;='Informações do financiamento'!$C$6,'Tabela SAC x Prime'!H334,"")</f>
        <v>3550</v>
      </c>
      <c r="D335" s="21">
        <f>IF(B335&lt;='Informações do financiamento'!$C$6,C335*($C$2),"")</f>
        <v>29.660802676904986</v>
      </c>
      <c r="E335" s="21">
        <f>IF(B335&lt;='Informações do financiamento'!$C$6,C335+D335,"")</f>
        <v>3579.660802676905</v>
      </c>
      <c r="F335" s="21">
        <f>IF(B335&lt;='Informações do financiamento'!$C$6,'Informações do financiamento'!$C$4/'Informações do financiamento'!$C$6,"")</f>
        <v>50</v>
      </c>
      <c r="G335" s="21">
        <f>IF(B335&lt;='Informações do financiamento'!$C$6,F335+D335,"")</f>
        <v>79.660802676904979</v>
      </c>
      <c r="H335" s="22">
        <f>IF(B335&lt;='Informações do financiamento'!$C$6,E335-G335,"")</f>
        <v>3500</v>
      </c>
      <c r="I335" s="27"/>
      <c r="J335" s="27"/>
      <c r="K335" s="20">
        <f t="shared" si="1"/>
        <v>330</v>
      </c>
      <c r="L335" s="21">
        <f>IF(K335&lt;='Informações do financiamento'!$C$6,Q334,"")</f>
        <v>9253.6026904582268</v>
      </c>
      <c r="M335" s="21">
        <f>IF(K335&lt;='Informações do financiamento'!$C$6,L335*($C$2),"")</f>
        <v>77.31529111328409</v>
      </c>
      <c r="N335" s="21">
        <f>IF(K335&lt;='Informações do financiamento'!$C$6,L335+M335,"")</f>
        <v>9330.9179815715106</v>
      </c>
      <c r="O335" s="21">
        <f>IF(K335&lt;='Informações do financiamento'!$C$6,'Tabela SAC x Prime'!P335-'Tabela SAC x Prime'!M335,"")</f>
        <v>96.002726873703423</v>
      </c>
      <c r="P335" s="21">
        <f>IF(K335&lt;='Informações do financiamento'!$C$6,($L$6*$C$2)/(1-(1/(1+$C$2)^'Informações do financiamento'!$C$6)),"")</f>
        <v>173.31801798698751</v>
      </c>
      <c r="Q335" s="22">
        <f>IF(K335&lt;='Informações do financiamento'!$C$6,N335-P335,"")</f>
        <v>9157.5999635845237</v>
      </c>
      <c r="R335" s="27"/>
    </row>
    <row r="336" spans="1:18" ht="20.25" customHeight="1">
      <c r="A336" s="27"/>
      <c r="B336" s="20">
        <f>IF(B335&lt;'Informações do financiamento'!$C$6,('Tabela SAC x Prime'!B335+1),"")</f>
        <v>331</v>
      </c>
      <c r="C336" s="21">
        <f>IF(B336&lt;='Informações do financiamento'!$C$6,'Tabela SAC x Prime'!H335,"")</f>
        <v>3500</v>
      </c>
      <c r="D336" s="21">
        <f>IF(B336&lt;='Informações do financiamento'!$C$6,C336*($C$2),"")</f>
        <v>29.243044892723226</v>
      </c>
      <c r="E336" s="21">
        <f>IF(B336&lt;='Informações do financiamento'!$C$6,C336+D336,"")</f>
        <v>3529.2430448927234</v>
      </c>
      <c r="F336" s="21">
        <f>IF(B336&lt;='Informações do financiamento'!$C$6,'Informações do financiamento'!$C$4/'Informações do financiamento'!$C$6,"")</f>
        <v>50</v>
      </c>
      <c r="G336" s="21">
        <f>IF(B336&lt;='Informações do financiamento'!$C$6,F336+D336,"")</f>
        <v>79.243044892723219</v>
      </c>
      <c r="H336" s="22">
        <f>IF(B336&lt;='Informações do financiamento'!$C$6,E336-G336,"")</f>
        <v>3450</v>
      </c>
      <c r="I336" s="27"/>
      <c r="J336" s="27"/>
      <c r="K336" s="20">
        <f t="shared" si="1"/>
        <v>331</v>
      </c>
      <c r="L336" s="21">
        <f>IF(K336&lt;='Informações do financiamento'!$C$6,Q335,"")</f>
        <v>9157.5999635845237</v>
      </c>
      <c r="M336" s="21">
        <f>IF(K336&lt;='Informações do financiamento'!$C$6,L336*($C$2),"")</f>
        <v>76.513173384200797</v>
      </c>
      <c r="N336" s="21">
        <f>IF(K336&lt;='Informações do financiamento'!$C$6,L336+M336,"")</f>
        <v>9234.1131369687246</v>
      </c>
      <c r="O336" s="21">
        <f>IF(K336&lt;='Informações do financiamento'!$C$6,'Tabela SAC x Prime'!P336-'Tabela SAC x Prime'!M336,"")</f>
        <v>96.804844602786716</v>
      </c>
      <c r="P336" s="21">
        <f>IF(K336&lt;='Informações do financiamento'!$C$6,($L$6*$C$2)/(1-(1/(1+$C$2)^'Informações do financiamento'!$C$6)),"")</f>
        <v>173.31801798698751</v>
      </c>
      <c r="Q336" s="22">
        <f>IF(K336&lt;='Informações do financiamento'!$C$6,N336-P336,"")</f>
        <v>9060.7951189817377</v>
      </c>
      <c r="R336" s="27"/>
    </row>
    <row r="337" spans="1:18" ht="20.25" customHeight="1">
      <c r="A337" s="27"/>
      <c r="B337" s="20">
        <f>IF(B336&lt;'Informações do financiamento'!$C$6,('Tabela SAC x Prime'!B336+1),"")</f>
        <v>332</v>
      </c>
      <c r="C337" s="21">
        <f>IF(B337&lt;='Informações do financiamento'!$C$6,'Tabela SAC x Prime'!H336,"")</f>
        <v>3450</v>
      </c>
      <c r="D337" s="21">
        <f>IF(B337&lt;='Informações do financiamento'!$C$6,C337*($C$2),"")</f>
        <v>28.825287108541463</v>
      </c>
      <c r="E337" s="21">
        <f>IF(B337&lt;='Informações do financiamento'!$C$6,C337+D337,"")</f>
        <v>3478.8252871085415</v>
      </c>
      <c r="F337" s="21">
        <f>IF(B337&lt;='Informações do financiamento'!$C$6,'Informações do financiamento'!$C$4/'Informações do financiamento'!$C$6,"")</f>
        <v>50</v>
      </c>
      <c r="G337" s="21">
        <f>IF(B337&lt;='Informações do financiamento'!$C$6,F337+D337,"")</f>
        <v>78.82528710854146</v>
      </c>
      <c r="H337" s="22">
        <f>IF(B337&lt;='Informações do financiamento'!$C$6,E337-G337,"")</f>
        <v>3400</v>
      </c>
      <c r="I337" s="27"/>
      <c r="J337" s="27"/>
      <c r="K337" s="20">
        <f t="shared" si="1"/>
        <v>332</v>
      </c>
      <c r="L337" s="21">
        <f>IF(K337&lt;='Informações do financiamento'!$C$6,Q336,"")</f>
        <v>9060.7951189817377</v>
      </c>
      <c r="M337" s="21">
        <f>IF(K337&lt;='Informações do financiamento'!$C$6,L337*($C$2),"")</f>
        <v>75.704353836614402</v>
      </c>
      <c r="N337" s="21">
        <f>IF(K337&lt;='Informações do financiamento'!$C$6,L337+M337,"")</f>
        <v>9136.4994728183519</v>
      </c>
      <c r="O337" s="21">
        <f>IF(K337&lt;='Informações do financiamento'!$C$6,'Tabela SAC x Prime'!P337-'Tabela SAC x Prime'!M337,"")</f>
        <v>97.613664150373111</v>
      </c>
      <c r="P337" s="21">
        <f>IF(K337&lt;='Informações do financiamento'!$C$6,($L$6*$C$2)/(1-(1/(1+$C$2)^'Informações do financiamento'!$C$6)),"")</f>
        <v>173.31801798698751</v>
      </c>
      <c r="Q337" s="22">
        <f>IF(K337&lt;='Informações do financiamento'!$C$6,N337-P337,"")</f>
        <v>8963.181454831365</v>
      </c>
      <c r="R337" s="27"/>
    </row>
    <row r="338" spans="1:18" ht="20.25" customHeight="1">
      <c r="A338" s="27"/>
      <c r="B338" s="20">
        <f>IF(B337&lt;'Informações do financiamento'!$C$6,('Tabela SAC x Prime'!B337+1),"")</f>
        <v>333</v>
      </c>
      <c r="C338" s="21">
        <f>IF(B338&lt;='Informações do financiamento'!$C$6,'Tabela SAC x Prime'!H337,"")</f>
        <v>3400</v>
      </c>
      <c r="D338" s="21">
        <f>IF(B338&lt;='Informações do financiamento'!$C$6,C338*($C$2),"")</f>
        <v>28.407529324359704</v>
      </c>
      <c r="E338" s="21">
        <f>IF(B338&lt;='Informações do financiamento'!$C$6,C338+D338,"")</f>
        <v>3428.4075293243595</v>
      </c>
      <c r="F338" s="21">
        <f>IF(B338&lt;='Informações do financiamento'!$C$6,'Informações do financiamento'!$C$4/'Informações do financiamento'!$C$6,"")</f>
        <v>50</v>
      </c>
      <c r="G338" s="21">
        <f>IF(B338&lt;='Informações do financiamento'!$C$6,F338+D338,"")</f>
        <v>78.4075293243597</v>
      </c>
      <c r="H338" s="22">
        <f>IF(B338&lt;='Informações do financiamento'!$C$6,E338-G338,"")</f>
        <v>3350</v>
      </c>
      <c r="I338" s="27"/>
      <c r="J338" s="27"/>
      <c r="K338" s="20">
        <f t="shared" si="1"/>
        <v>333</v>
      </c>
      <c r="L338" s="21">
        <f>IF(K338&lt;='Informações do financiamento'!$C$6,Q337,"")</f>
        <v>8963.181454831365</v>
      </c>
      <c r="M338" s="21">
        <f>IF(K338&lt;='Informações do financiamento'!$C$6,L338*($C$2),"")</f>
        <v>74.888776475787964</v>
      </c>
      <c r="N338" s="21">
        <f>IF(K338&lt;='Informações do financiamento'!$C$6,L338+M338,"")</f>
        <v>9038.0702313071524</v>
      </c>
      <c r="O338" s="21">
        <f>IF(K338&lt;='Informações do financiamento'!$C$6,'Tabela SAC x Prime'!P338-'Tabela SAC x Prime'!M338,"")</f>
        <v>98.42924151119955</v>
      </c>
      <c r="P338" s="21">
        <f>IF(K338&lt;='Informações do financiamento'!$C$6,($L$6*$C$2)/(1-(1/(1+$C$2)^'Informações do financiamento'!$C$6)),"")</f>
        <v>173.31801798698751</v>
      </c>
      <c r="Q338" s="22">
        <f>IF(K338&lt;='Informações do financiamento'!$C$6,N338-P338,"")</f>
        <v>8864.7522133201655</v>
      </c>
      <c r="R338" s="27"/>
    </row>
    <row r="339" spans="1:18" ht="20.25" customHeight="1">
      <c r="A339" s="27"/>
      <c r="B339" s="20">
        <f>IF(B338&lt;'Informações do financiamento'!$C$6,('Tabela SAC x Prime'!B338+1),"")</f>
        <v>334</v>
      </c>
      <c r="C339" s="21">
        <f>IF(B339&lt;='Informações do financiamento'!$C$6,'Tabela SAC x Prime'!H338,"")</f>
        <v>3350</v>
      </c>
      <c r="D339" s="21">
        <f>IF(B339&lt;='Informações do financiamento'!$C$6,C339*($C$2),"")</f>
        <v>27.989771540177944</v>
      </c>
      <c r="E339" s="21">
        <f>IF(B339&lt;='Informações do financiamento'!$C$6,C339+D339,"")</f>
        <v>3377.989771540178</v>
      </c>
      <c r="F339" s="21">
        <f>IF(B339&lt;='Informações do financiamento'!$C$6,'Informações do financiamento'!$C$4/'Informações do financiamento'!$C$6,"")</f>
        <v>50</v>
      </c>
      <c r="G339" s="21">
        <f>IF(B339&lt;='Informações do financiamento'!$C$6,F339+D339,"")</f>
        <v>77.989771540177941</v>
      </c>
      <c r="H339" s="22">
        <f>IF(B339&lt;='Informações do financiamento'!$C$6,E339-G339,"")</f>
        <v>3300</v>
      </c>
      <c r="I339" s="27"/>
      <c r="J339" s="27"/>
      <c r="K339" s="20">
        <f t="shared" si="1"/>
        <v>334</v>
      </c>
      <c r="L339" s="21">
        <f>IF(K339&lt;='Informações do financiamento'!$C$6,Q338,"")</f>
        <v>8864.7522133201655</v>
      </c>
      <c r="M339" s="21">
        <f>IF(K339&lt;='Informações do financiamento'!$C$6,L339*($C$2),"")</f>
        <v>74.066384839139758</v>
      </c>
      <c r="N339" s="21">
        <f>IF(K339&lt;='Informações do financiamento'!$C$6,L339+M339,"")</f>
        <v>8938.8185981593051</v>
      </c>
      <c r="O339" s="21">
        <f>IF(K339&lt;='Informações do financiamento'!$C$6,'Tabela SAC x Prime'!P339-'Tabela SAC x Prime'!M339,"")</f>
        <v>99.251633147847755</v>
      </c>
      <c r="P339" s="21">
        <f>IF(K339&lt;='Informações do financiamento'!$C$6,($L$6*$C$2)/(1-(1/(1+$C$2)^'Informações do financiamento'!$C$6)),"")</f>
        <v>173.31801798698751</v>
      </c>
      <c r="Q339" s="22">
        <f>IF(K339&lt;='Informações do financiamento'!$C$6,N339-P339,"")</f>
        <v>8765.5005801723182</v>
      </c>
      <c r="R339" s="27"/>
    </row>
    <row r="340" spans="1:18" ht="20.25" customHeight="1">
      <c r="A340" s="27"/>
      <c r="B340" s="20">
        <f>IF(B339&lt;'Informações do financiamento'!$C$6,('Tabela SAC x Prime'!B339+1),"")</f>
        <v>335</v>
      </c>
      <c r="C340" s="21">
        <f>IF(B340&lt;='Informações do financiamento'!$C$6,'Tabela SAC x Prime'!H339,"")</f>
        <v>3300</v>
      </c>
      <c r="D340" s="21">
        <f>IF(B340&lt;='Informações do financiamento'!$C$6,C340*($C$2),"")</f>
        <v>27.572013755996181</v>
      </c>
      <c r="E340" s="21">
        <f>IF(B340&lt;='Informações do financiamento'!$C$6,C340+D340,"")</f>
        <v>3327.5720137559961</v>
      </c>
      <c r="F340" s="21">
        <f>IF(B340&lt;='Informações do financiamento'!$C$6,'Informações do financiamento'!$C$4/'Informações do financiamento'!$C$6,"")</f>
        <v>50</v>
      </c>
      <c r="G340" s="21">
        <f>IF(B340&lt;='Informações do financiamento'!$C$6,F340+D340,"")</f>
        <v>77.572013755996181</v>
      </c>
      <c r="H340" s="22">
        <f>IF(B340&lt;='Informações do financiamento'!$C$6,E340-G340,"")</f>
        <v>3250</v>
      </c>
      <c r="I340" s="27"/>
      <c r="J340" s="27"/>
      <c r="K340" s="20">
        <f t="shared" si="1"/>
        <v>335</v>
      </c>
      <c r="L340" s="21">
        <f>IF(K340&lt;='Informações do financiamento'!$C$6,Q339,"")</f>
        <v>8765.5005801723182</v>
      </c>
      <c r="M340" s="21">
        <f>IF(K340&lt;='Informações do financiamento'!$C$6,L340*($C$2),"")</f>
        <v>73.237121992334451</v>
      </c>
      <c r="N340" s="21">
        <f>IF(K340&lt;='Informações do financiamento'!$C$6,L340+M340,"")</f>
        <v>8838.7377021646535</v>
      </c>
      <c r="O340" s="21">
        <f>IF(K340&lt;='Informações do financiamento'!$C$6,'Tabela SAC x Prime'!P340-'Tabela SAC x Prime'!M340,"")</f>
        <v>100.08089599465306</v>
      </c>
      <c r="P340" s="21">
        <f>IF(K340&lt;='Informações do financiamento'!$C$6,($L$6*$C$2)/(1-(1/(1+$C$2)^'Informações do financiamento'!$C$6)),"")</f>
        <v>173.31801798698751</v>
      </c>
      <c r="Q340" s="22">
        <f>IF(K340&lt;='Informações do financiamento'!$C$6,N340-P340,"")</f>
        <v>8665.4196841776666</v>
      </c>
      <c r="R340" s="27"/>
    </row>
    <row r="341" spans="1:18" ht="20.25" customHeight="1">
      <c r="A341" s="27"/>
      <c r="B341" s="20">
        <f>IF(B340&lt;'Informações do financiamento'!$C$6,('Tabela SAC x Prime'!B340+1),"")</f>
        <v>336</v>
      </c>
      <c r="C341" s="21">
        <f>IF(B341&lt;='Informações do financiamento'!$C$6,'Tabela SAC x Prime'!H340,"")</f>
        <v>3250</v>
      </c>
      <c r="D341" s="21">
        <f>IF(B341&lt;='Informações do financiamento'!$C$6,C341*($C$2),"")</f>
        <v>27.154255971814422</v>
      </c>
      <c r="E341" s="21">
        <f>IF(B341&lt;='Informações do financiamento'!$C$6,C341+D341,"")</f>
        <v>3277.1542559718146</v>
      </c>
      <c r="F341" s="21">
        <f>IF(B341&lt;='Informações do financiamento'!$C$6,'Informações do financiamento'!$C$4/'Informações do financiamento'!$C$6,"")</f>
        <v>50</v>
      </c>
      <c r="G341" s="21">
        <f>IF(B341&lt;='Informações do financiamento'!$C$6,F341+D341,"")</f>
        <v>77.154255971814422</v>
      </c>
      <c r="H341" s="22">
        <f>IF(B341&lt;='Informações do financiamento'!$C$6,E341-G341,"")</f>
        <v>3200</v>
      </c>
      <c r="I341" s="27"/>
      <c r="J341" s="27"/>
      <c r="K341" s="20">
        <f t="shared" si="1"/>
        <v>336</v>
      </c>
      <c r="L341" s="21">
        <f>IF(K341&lt;='Informações do financiamento'!$C$6,Q340,"")</f>
        <v>8665.4196841776666</v>
      </c>
      <c r="M341" s="21">
        <f>IF(K341&lt;='Informações do financiamento'!$C$6,L341*($C$2),"")</f>
        <v>72.400930525341437</v>
      </c>
      <c r="N341" s="21">
        <f>IF(K341&lt;='Informações do financiamento'!$C$6,L341+M341,"")</f>
        <v>8737.8206147030087</v>
      </c>
      <c r="O341" s="21">
        <f>IF(K341&lt;='Informações do financiamento'!$C$6,'Tabela SAC x Prime'!P341-'Tabela SAC x Prime'!M341,"")</f>
        <v>100.91708746164608</v>
      </c>
      <c r="P341" s="21">
        <f>IF(K341&lt;='Informações do financiamento'!$C$6,($L$6*$C$2)/(1-(1/(1+$C$2)^'Informações do financiamento'!$C$6)),"")</f>
        <v>173.31801798698751</v>
      </c>
      <c r="Q341" s="22">
        <f>IF(K341&lt;='Informações do financiamento'!$C$6,N341-P341,"")</f>
        <v>8564.5025967160218</v>
      </c>
      <c r="R341" s="27"/>
    </row>
    <row r="342" spans="1:18" ht="20.25" customHeight="1">
      <c r="A342" s="27"/>
      <c r="B342" s="20">
        <f>IF(B341&lt;'Informações do financiamento'!$C$6,('Tabela SAC x Prime'!B341+1),"")</f>
        <v>337</v>
      </c>
      <c r="C342" s="21">
        <f>IF(B342&lt;='Informações do financiamento'!$C$6,'Tabela SAC x Prime'!H341,"")</f>
        <v>3200</v>
      </c>
      <c r="D342" s="21">
        <f>IF(B342&lt;='Informações do financiamento'!$C$6,C342*($C$2),"")</f>
        <v>26.736498187632662</v>
      </c>
      <c r="E342" s="21">
        <f>IF(B342&lt;='Informações do financiamento'!$C$6,C342+D342,"")</f>
        <v>3226.7364981876326</v>
      </c>
      <c r="F342" s="21">
        <f>IF(B342&lt;='Informações do financiamento'!$C$6,'Informações do financiamento'!$C$4/'Informações do financiamento'!$C$6,"")</f>
        <v>50</v>
      </c>
      <c r="G342" s="21">
        <f>IF(B342&lt;='Informações do financiamento'!$C$6,F342+D342,"")</f>
        <v>76.736498187632662</v>
      </c>
      <c r="H342" s="22">
        <f>IF(B342&lt;='Informações do financiamento'!$C$6,E342-G342,"")</f>
        <v>3150</v>
      </c>
      <c r="I342" s="27"/>
      <c r="J342" s="27"/>
      <c r="K342" s="20">
        <f t="shared" si="1"/>
        <v>337</v>
      </c>
      <c r="L342" s="21">
        <f>IF(K342&lt;='Informações do financiamento'!$C$6,Q341,"")</f>
        <v>8564.5025967160218</v>
      </c>
      <c r="M342" s="21">
        <f>IF(K342&lt;='Informações do financiamento'!$C$6,L342*($C$2),"")</f>
        <v>71.557752548460357</v>
      </c>
      <c r="N342" s="21">
        <f>IF(K342&lt;='Informações do financiamento'!$C$6,L342+M342,"")</f>
        <v>8636.0603492644823</v>
      </c>
      <c r="O342" s="21">
        <f>IF(K342&lt;='Informações do financiamento'!$C$6,'Tabela SAC x Prime'!P342-'Tabela SAC x Prime'!M342,"")</f>
        <v>101.76026543852716</v>
      </c>
      <c r="P342" s="21">
        <f>IF(K342&lt;='Informações do financiamento'!$C$6,($L$6*$C$2)/(1-(1/(1+$C$2)^'Informações do financiamento'!$C$6)),"")</f>
        <v>173.31801798698751</v>
      </c>
      <c r="Q342" s="22">
        <f>IF(K342&lt;='Informações do financiamento'!$C$6,N342-P342,"")</f>
        <v>8462.7423312774954</v>
      </c>
      <c r="R342" s="27"/>
    </row>
    <row r="343" spans="1:18" ht="20.25" customHeight="1">
      <c r="A343" s="27"/>
      <c r="B343" s="20">
        <f>IF(B342&lt;'Informações do financiamento'!$C$6,('Tabela SAC x Prime'!B342+1),"")</f>
        <v>338</v>
      </c>
      <c r="C343" s="21">
        <f>IF(B343&lt;='Informações do financiamento'!$C$6,'Tabela SAC x Prime'!H342,"")</f>
        <v>3150</v>
      </c>
      <c r="D343" s="21">
        <f>IF(B343&lt;='Informações do financiamento'!$C$6,C343*($C$2),"")</f>
        <v>26.318740403450903</v>
      </c>
      <c r="E343" s="21">
        <f>IF(B343&lt;='Informações do financiamento'!$C$6,C343+D343,"")</f>
        <v>3176.3187404034511</v>
      </c>
      <c r="F343" s="21">
        <f>IF(B343&lt;='Informações do financiamento'!$C$6,'Informações do financiamento'!$C$4/'Informações do financiamento'!$C$6,"")</f>
        <v>50</v>
      </c>
      <c r="G343" s="21">
        <f>IF(B343&lt;='Informações do financiamento'!$C$6,F343+D343,"")</f>
        <v>76.318740403450903</v>
      </c>
      <c r="H343" s="22">
        <f>IF(B343&lt;='Informações do financiamento'!$C$6,E343-G343,"")</f>
        <v>3100</v>
      </c>
      <c r="I343" s="27"/>
      <c r="J343" s="27"/>
      <c r="K343" s="20">
        <f t="shared" si="1"/>
        <v>338</v>
      </c>
      <c r="L343" s="21">
        <f>IF(K343&lt;='Informações do financiamento'!$C$6,Q342,"")</f>
        <v>8462.7423312774954</v>
      </c>
      <c r="M343" s="21">
        <f>IF(K343&lt;='Informações do financiamento'!$C$6,L343*($C$2),"")</f>
        <v>70.707529688313429</v>
      </c>
      <c r="N343" s="21">
        <f>IF(K343&lt;='Informações do financiamento'!$C$6,L343+M343,"")</f>
        <v>8533.4498609658094</v>
      </c>
      <c r="O343" s="21">
        <f>IF(K343&lt;='Informações do financiamento'!$C$6,'Tabela SAC x Prime'!P343-'Tabela SAC x Prime'!M343,"")</f>
        <v>102.61048829867408</v>
      </c>
      <c r="P343" s="21">
        <f>IF(K343&lt;='Informações do financiamento'!$C$6,($L$6*$C$2)/(1-(1/(1+$C$2)^'Informações do financiamento'!$C$6)),"")</f>
        <v>173.31801798698751</v>
      </c>
      <c r="Q343" s="22">
        <f>IF(K343&lt;='Informações do financiamento'!$C$6,N343-P343,"")</f>
        <v>8360.1318429788225</v>
      </c>
      <c r="R343" s="27"/>
    </row>
    <row r="344" spans="1:18" ht="20.25" customHeight="1">
      <c r="A344" s="27"/>
      <c r="B344" s="20">
        <f>IF(B343&lt;'Informações do financiamento'!$C$6,('Tabela SAC x Prime'!B343+1),"")</f>
        <v>339</v>
      </c>
      <c r="C344" s="21">
        <f>IF(B344&lt;='Informações do financiamento'!$C$6,'Tabela SAC x Prime'!H343,"")</f>
        <v>3100</v>
      </c>
      <c r="D344" s="21">
        <f>IF(B344&lt;='Informações do financiamento'!$C$6,C344*($C$2),"")</f>
        <v>25.900982619269143</v>
      </c>
      <c r="E344" s="21">
        <f>IF(B344&lt;='Informações do financiamento'!$C$6,C344+D344,"")</f>
        <v>3125.9009826192691</v>
      </c>
      <c r="F344" s="21">
        <f>IF(B344&lt;='Informações do financiamento'!$C$6,'Informações do financiamento'!$C$4/'Informações do financiamento'!$C$6,"")</f>
        <v>50</v>
      </c>
      <c r="G344" s="21">
        <f>IF(B344&lt;='Informações do financiamento'!$C$6,F344+D344,"")</f>
        <v>75.900982619269143</v>
      </c>
      <c r="H344" s="22">
        <f>IF(B344&lt;='Informações do financiamento'!$C$6,E344-G344,"")</f>
        <v>3050</v>
      </c>
      <c r="I344" s="27"/>
      <c r="J344" s="27"/>
      <c r="K344" s="20">
        <f t="shared" si="1"/>
        <v>339</v>
      </c>
      <c r="L344" s="21">
        <f>IF(K344&lt;='Informações do financiamento'!$C$6,Q343,"")</f>
        <v>8360.1318429788225</v>
      </c>
      <c r="M344" s="21">
        <f>IF(K344&lt;='Informações do financiamento'!$C$6,L344*($C$2),"")</f>
        <v>69.850203083804189</v>
      </c>
      <c r="N344" s="21">
        <f>IF(K344&lt;='Informações do financiamento'!$C$6,L344+M344,"")</f>
        <v>8429.982046062627</v>
      </c>
      <c r="O344" s="21">
        <f>IF(K344&lt;='Informações do financiamento'!$C$6,'Tabela SAC x Prime'!P344-'Tabela SAC x Prime'!M344,"")</f>
        <v>103.46781490318332</v>
      </c>
      <c r="P344" s="21">
        <f>IF(K344&lt;='Informações do financiamento'!$C$6,($L$6*$C$2)/(1-(1/(1+$C$2)^'Informações do financiamento'!$C$6)),"")</f>
        <v>173.31801798698751</v>
      </c>
      <c r="Q344" s="22">
        <f>IF(K344&lt;='Informações do financiamento'!$C$6,N344-P344,"")</f>
        <v>8256.6640280756401</v>
      </c>
      <c r="R344" s="27"/>
    </row>
    <row r="345" spans="1:18" ht="20.25" customHeight="1">
      <c r="A345" s="27"/>
      <c r="B345" s="20">
        <f>IF(B344&lt;'Informações do financiamento'!$C$6,('Tabela SAC x Prime'!B344+1),"")</f>
        <v>340</v>
      </c>
      <c r="C345" s="21">
        <f>IF(B345&lt;='Informações do financiamento'!$C$6,'Tabela SAC x Prime'!H344,"")</f>
        <v>3050</v>
      </c>
      <c r="D345" s="21">
        <f>IF(B345&lt;='Informações do financiamento'!$C$6,C345*($C$2),"")</f>
        <v>25.48322483508738</v>
      </c>
      <c r="E345" s="21">
        <f>IF(B345&lt;='Informações do financiamento'!$C$6,C345+D345,"")</f>
        <v>3075.4832248350872</v>
      </c>
      <c r="F345" s="21">
        <f>IF(B345&lt;='Informações do financiamento'!$C$6,'Informações do financiamento'!$C$4/'Informações do financiamento'!$C$6,"")</f>
        <v>50</v>
      </c>
      <c r="G345" s="21">
        <f>IF(B345&lt;='Informações do financiamento'!$C$6,F345+D345,"")</f>
        <v>75.483224835087384</v>
      </c>
      <c r="H345" s="22">
        <f>IF(B345&lt;='Informações do financiamento'!$C$6,E345-G345,"")</f>
        <v>3000</v>
      </c>
      <c r="I345" s="27"/>
      <c r="J345" s="27"/>
      <c r="K345" s="20">
        <f t="shared" si="1"/>
        <v>340</v>
      </c>
      <c r="L345" s="21">
        <f>IF(K345&lt;='Informações do financiamento'!$C$6,Q344,"")</f>
        <v>8256.6640280756401</v>
      </c>
      <c r="M345" s="21">
        <f>IF(K345&lt;='Informações do financiamento'!$C$6,L345*($C$2),"")</f>
        <v>68.985713382042547</v>
      </c>
      <c r="N345" s="21">
        <f>IF(K345&lt;='Informações do financiamento'!$C$6,L345+M345,"")</f>
        <v>8325.6497414576825</v>
      </c>
      <c r="O345" s="21">
        <f>IF(K345&lt;='Informações do financiamento'!$C$6,'Tabela SAC x Prime'!P345-'Tabela SAC x Prime'!M345,"")</f>
        <v>104.33230460494497</v>
      </c>
      <c r="P345" s="21">
        <f>IF(K345&lt;='Informações do financiamento'!$C$6,($L$6*$C$2)/(1-(1/(1+$C$2)^'Informações do financiamento'!$C$6)),"")</f>
        <v>173.31801798698751</v>
      </c>
      <c r="Q345" s="22">
        <f>IF(K345&lt;='Informações do financiamento'!$C$6,N345-P345,"")</f>
        <v>8152.3317234706947</v>
      </c>
      <c r="R345" s="27"/>
    </row>
    <row r="346" spans="1:18" ht="20.25" customHeight="1">
      <c r="A346" s="27"/>
      <c r="B346" s="20">
        <f>IF(B345&lt;'Informações do financiamento'!$C$6,('Tabela SAC x Prime'!B345+1),"")</f>
        <v>341</v>
      </c>
      <c r="C346" s="21">
        <f>IF(B346&lt;='Informações do financiamento'!$C$6,'Tabela SAC x Prime'!H345,"")</f>
        <v>3000</v>
      </c>
      <c r="D346" s="21">
        <f>IF(B346&lt;='Informações do financiamento'!$C$6,C346*($C$2),"")</f>
        <v>25.065467050905621</v>
      </c>
      <c r="E346" s="21">
        <f>IF(B346&lt;='Informações do financiamento'!$C$6,C346+D346,"")</f>
        <v>3025.0654670509057</v>
      </c>
      <c r="F346" s="21">
        <f>IF(B346&lt;='Informações do financiamento'!$C$6,'Informações do financiamento'!$C$4/'Informações do financiamento'!$C$6,"")</f>
        <v>50</v>
      </c>
      <c r="G346" s="21">
        <f>IF(B346&lt;='Informações do financiamento'!$C$6,F346+D346,"")</f>
        <v>75.065467050905625</v>
      </c>
      <c r="H346" s="22">
        <f>IF(B346&lt;='Informações do financiamento'!$C$6,E346-G346,"")</f>
        <v>2950</v>
      </c>
      <c r="I346" s="27"/>
      <c r="J346" s="27"/>
      <c r="K346" s="20">
        <f t="shared" si="1"/>
        <v>341</v>
      </c>
      <c r="L346" s="21">
        <f>IF(K346&lt;='Informações do financiamento'!$C$6,Q345,"")</f>
        <v>8152.3317234706947</v>
      </c>
      <c r="M346" s="21">
        <f>IF(K346&lt;='Informações do financiamento'!$C$6,L346*($C$2),"")</f>
        <v>68.114000734235773</v>
      </c>
      <c r="N346" s="21">
        <f>IF(K346&lt;='Informações do financiamento'!$C$6,L346+M346,"")</f>
        <v>8220.4457242049302</v>
      </c>
      <c r="O346" s="21">
        <f>IF(K346&lt;='Informações do financiamento'!$C$6,'Tabela SAC x Prime'!P346-'Tabela SAC x Prime'!M346,"")</f>
        <v>105.20401725275174</v>
      </c>
      <c r="P346" s="21">
        <f>IF(K346&lt;='Informações do financiamento'!$C$6,($L$6*$C$2)/(1-(1/(1+$C$2)^'Informações do financiamento'!$C$6)),"")</f>
        <v>173.31801798698751</v>
      </c>
      <c r="Q346" s="22">
        <f>IF(K346&lt;='Informações do financiamento'!$C$6,N346-P346,"")</f>
        <v>8047.1277062179424</v>
      </c>
      <c r="R346" s="27"/>
    </row>
    <row r="347" spans="1:18" ht="20.25" customHeight="1">
      <c r="A347" s="27"/>
      <c r="B347" s="20">
        <f>IF(B346&lt;'Informações do financiamento'!$C$6,('Tabela SAC x Prime'!B346+1),"")</f>
        <v>342</v>
      </c>
      <c r="C347" s="21">
        <f>IF(B347&lt;='Informações do financiamento'!$C$6,'Tabela SAC x Prime'!H346,"")</f>
        <v>2950</v>
      </c>
      <c r="D347" s="21">
        <f>IF(B347&lt;='Informações do financiamento'!$C$6,C347*($C$2),"")</f>
        <v>24.647709266723862</v>
      </c>
      <c r="E347" s="21">
        <f>IF(B347&lt;='Informações do financiamento'!$C$6,C347+D347,"")</f>
        <v>2974.6477092667237</v>
      </c>
      <c r="F347" s="21">
        <f>IF(B347&lt;='Informações do financiamento'!$C$6,'Informações do financiamento'!$C$4/'Informações do financiamento'!$C$6,"")</f>
        <v>50</v>
      </c>
      <c r="G347" s="21">
        <f>IF(B347&lt;='Informações do financiamento'!$C$6,F347+D347,"")</f>
        <v>74.647709266723865</v>
      </c>
      <c r="H347" s="22">
        <f>IF(B347&lt;='Informações do financiamento'!$C$6,E347-G347,"")</f>
        <v>2900</v>
      </c>
      <c r="I347" s="27"/>
      <c r="J347" s="27"/>
      <c r="K347" s="20">
        <f t="shared" si="1"/>
        <v>342</v>
      </c>
      <c r="L347" s="21">
        <f>IF(K347&lt;='Informações do financiamento'!$C$6,Q346,"")</f>
        <v>8047.1277062179424</v>
      </c>
      <c r="M347" s="21">
        <f>IF(K347&lt;='Informações do financiamento'!$C$6,L347*($C$2),"")</f>
        <v>67.235004791545194</v>
      </c>
      <c r="N347" s="21">
        <f>IF(K347&lt;='Informações do financiamento'!$C$6,L347+M347,"")</f>
        <v>8114.3627110094876</v>
      </c>
      <c r="O347" s="21">
        <f>IF(K347&lt;='Informações do financiamento'!$C$6,'Tabela SAC x Prime'!P347-'Tabela SAC x Prime'!M347,"")</f>
        <v>106.08301319544232</v>
      </c>
      <c r="P347" s="21">
        <f>IF(K347&lt;='Informações do financiamento'!$C$6,($L$6*$C$2)/(1-(1/(1+$C$2)^'Informações do financiamento'!$C$6)),"")</f>
        <v>173.31801798698751</v>
      </c>
      <c r="Q347" s="22">
        <f>IF(K347&lt;='Informações do financiamento'!$C$6,N347-P347,"")</f>
        <v>7941.0446930224998</v>
      </c>
      <c r="R347" s="27"/>
    </row>
    <row r="348" spans="1:18" ht="20.25" customHeight="1">
      <c r="A348" s="27"/>
      <c r="B348" s="20">
        <f>IF(B347&lt;'Informações do financiamento'!$C$6,('Tabela SAC x Prime'!B347+1),"")</f>
        <v>343</v>
      </c>
      <c r="C348" s="21">
        <f>IF(B348&lt;='Informações do financiamento'!$C$6,'Tabela SAC x Prime'!H347,"")</f>
        <v>2900</v>
      </c>
      <c r="D348" s="21">
        <f>IF(B348&lt;='Informações do financiamento'!$C$6,C348*($C$2),"")</f>
        <v>24.229951482542099</v>
      </c>
      <c r="E348" s="21">
        <f>IF(B348&lt;='Informações do financiamento'!$C$6,C348+D348,"")</f>
        <v>2924.2299514825422</v>
      </c>
      <c r="F348" s="21">
        <f>IF(B348&lt;='Informações do financiamento'!$C$6,'Informações do financiamento'!$C$4/'Informações do financiamento'!$C$6,"")</f>
        <v>50</v>
      </c>
      <c r="G348" s="21">
        <f>IF(B348&lt;='Informações do financiamento'!$C$6,F348+D348,"")</f>
        <v>74.229951482542106</v>
      </c>
      <c r="H348" s="22">
        <f>IF(B348&lt;='Informações do financiamento'!$C$6,E348-G348,"")</f>
        <v>2850</v>
      </c>
      <c r="I348" s="27"/>
      <c r="J348" s="27"/>
      <c r="K348" s="20">
        <f t="shared" si="1"/>
        <v>343</v>
      </c>
      <c r="L348" s="21">
        <f>IF(K348&lt;='Informações do financiamento'!$C$6,Q347,"")</f>
        <v>7941.0446930224998</v>
      </c>
      <c r="M348" s="21">
        <f>IF(K348&lt;='Informações do financiamento'!$C$6,L348*($C$2),"")</f>
        <v>66.348664700908131</v>
      </c>
      <c r="N348" s="21">
        <f>IF(K348&lt;='Informações do financiamento'!$C$6,L348+M348,"")</f>
        <v>8007.3933577234084</v>
      </c>
      <c r="O348" s="21">
        <f>IF(K348&lt;='Informações do financiamento'!$C$6,'Tabela SAC x Prime'!P348-'Tabela SAC x Prime'!M348,"")</f>
        <v>106.96935328607938</v>
      </c>
      <c r="P348" s="21">
        <f>IF(K348&lt;='Informações do financiamento'!$C$6,($L$6*$C$2)/(1-(1/(1+$C$2)^'Informações do financiamento'!$C$6)),"")</f>
        <v>173.31801798698751</v>
      </c>
      <c r="Q348" s="22">
        <f>IF(K348&lt;='Informações do financiamento'!$C$6,N348-P348,"")</f>
        <v>7834.0753397364206</v>
      </c>
      <c r="R348" s="27"/>
    </row>
    <row r="349" spans="1:18" ht="20.25" customHeight="1">
      <c r="A349" s="27"/>
      <c r="B349" s="20">
        <f>IF(B348&lt;'Informações do financiamento'!$C$6,('Tabela SAC x Prime'!B348+1),"")</f>
        <v>344</v>
      </c>
      <c r="C349" s="21">
        <f>IF(B349&lt;='Informações do financiamento'!$C$6,'Tabela SAC x Prime'!H348,"")</f>
        <v>2850</v>
      </c>
      <c r="D349" s="21">
        <f>IF(B349&lt;='Informações do financiamento'!$C$6,C349*($C$2),"")</f>
        <v>23.812193698360339</v>
      </c>
      <c r="E349" s="21">
        <f>IF(B349&lt;='Informações do financiamento'!$C$6,C349+D349,"")</f>
        <v>2873.8121936983603</v>
      </c>
      <c r="F349" s="21">
        <f>IF(B349&lt;='Informações do financiamento'!$C$6,'Informações do financiamento'!$C$4/'Informações do financiamento'!$C$6,"")</f>
        <v>50</v>
      </c>
      <c r="G349" s="21">
        <f>IF(B349&lt;='Informações do financiamento'!$C$6,F349+D349,"")</f>
        <v>73.812193698360346</v>
      </c>
      <c r="H349" s="22">
        <f>IF(B349&lt;='Informações do financiamento'!$C$6,E349-G349,"")</f>
        <v>2800</v>
      </c>
      <c r="I349" s="27"/>
      <c r="J349" s="27"/>
      <c r="K349" s="20">
        <f t="shared" si="1"/>
        <v>344</v>
      </c>
      <c r="L349" s="21">
        <f>IF(K349&lt;='Informações do financiamento'!$C$6,Q348,"")</f>
        <v>7834.0753397364206</v>
      </c>
      <c r="M349" s="21">
        <f>IF(K349&lt;='Informações do financiamento'!$C$6,L349*($C$2),"")</f>
        <v>65.454919100825165</v>
      </c>
      <c r="N349" s="21">
        <f>IF(K349&lt;='Informações do financiamento'!$C$6,L349+M349,"")</f>
        <v>7899.530258837246</v>
      </c>
      <c r="O349" s="21">
        <f>IF(K349&lt;='Informações do financiamento'!$C$6,'Tabela SAC x Prime'!P349-'Tabela SAC x Prime'!M349,"")</f>
        <v>107.86309888616235</v>
      </c>
      <c r="P349" s="21">
        <f>IF(K349&lt;='Informações do financiamento'!$C$6,($L$6*$C$2)/(1-(1/(1+$C$2)^'Informações do financiamento'!$C$6)),"")</f>
        <v>173.31801798698751</v>
      </c>
      <c r="Q349" s="22">
        <f>IF(K349&lt;='Informações do financiamento'!$C$6,N349-P349,"")</f>
        <v>7726.2122408502582</v>
      </c>
      <c r="R349" s="27"/>
    </row>
    <row r="350" spans="1:18" ht="20.25" customHeight="1">
      <c r="A350" s="27"/>
      <c r="B350" s="20">
        <f>IF(B349&lt;'Informações do financiamento'!$C$6,('Tabela SAC x Prime'!B349+1),"")</f>
        <v>345</v>
      </c>
      <c r="C350" s="21">
        <f>IF(B350&lt;='Informações do financiamento'!$C$6,'Tabela SAC x Prime'!H349,"")</f>
        <v>2800</v>
      </c>
      <c r="D350" s="21">
        <f>IF(B350&lt;='Informações do financiamento'!$C$6,C350*($C$2),"")</f>
        <v>23.39443591417858</v>
      </c>
      <c r="E350" s="21">
        <f>IF(B350&lt;='Informações do financiamento'!$C$6,C350+D350,"")</f>
        <v>2823.3944359141788</v>
      </c>
      <c r="F350" s="21">
        <f>IF(B350&lt;='Informações do financiamento'!$C$6,'Informações do financiamento'!$C$4/'Informações do financiamento'!$C$6,"")</f>
        <v>50</v>
      </c>
      <c r="G350" s="21">
        <f>IF(B350&lt;='Informações do financiamento'!$C$6,F350+D350,"")</f>
        <v>73.394435914178587</v>
      </c>
      <c r="H350" s="22">
        <f>IF(B350&lt;='Informações do financiamento'!$C$6,E350-G350,"")</f>
        <v>2750</v>
      </c>
      <c r="I350" s="27"/>
      <c r="J350" s="27"/>
      <c r="K350" s="20">
        <f t="shared" si="1"/>
        <v>345</v>
      </c>
      <c r="L350" s="21">
        <f>IF(K350&lt;='Informações do financiamento'!$C$6,Q349,"")</f>
        <v>7726.2122408502582</v>
      </c>
      <c r="M350" s="21">
        <f>IF(K350&lt;='Informações do financiamento'!$C$6,L350*($C$2),"")</f>
        <v>64.553706117111943</v>
      </c>
      <c r="N350" s="21">
        <f>IF(K350&lt;='Informações do financiamento'!$C$6,L350+M350,"")</f>
        <v>7790.7659469673699</v>
      </c>
      <c r="O350" s="21">
        <f>IF(K350&lt;='Informações do financiamento'!$C$6,'Tabela SAC x Prime'!P350-'Tabela SAC x Prime'!M350,"")</f>
        <v>108.76431186987557</v>
      </c>
      <c r="P350" s="21">
        <f>IF(K350&lt;='Informações do financiamento'!$C$6,($L$6*$C$2)/(1-(1/(1+$C$2)^'Informações do financiamento'!$C$6)),"")</f>
        <v>173.31801798698751</v>
      </c>
      <c r="Q350" s="22">
        <f>IF(K350&lt;='Informações do financiamento'!$C$6,N350-P350,"")</f>
        <v>7617.4479289803821</v>
      </c>
      <c r="R350" s="27"/>
    </row>
    <row r="351" spans="1:18" ht="20.25" customHeight="1">
      <c r="A351" s="27"/>
      <c r="B351" s="20">
        <f>IF(B350&lt;'Informações do financiamento'!$C$6,('Tabela SAC x Prime'!B350+1),"")</f>
        <v>346</v>
      </c>
      <c r="C351" s="21">
        <f>IF(B351&lt;='Informações do financiamento'!$C$6,'Tabela SAC x Prime'!H350,"")</f>
        <v>2750</v>
      </c>
      <c r="D351" s="21">
        <f>IF(B351&lt;='Informações do financiamento'!$C$6,C351*($C$2),"")</f>
        <v>22.97667812999682</v>
      </c>
      <c r="E351" s="21">
        <f>IF(B351&lt;='Informações do financiamento'!$C$6,C351+D351,"")</f>
        <v>2772.9766781299968</v>
      </c>
      <c r="F351" s="21">
        <f>IF(B351&lt;='Informações do financiamento'!$C$6,'Informações do financiamento'!$C$4/'Informações do financiamento'!$C$6,"")</f>
        <v>50</v>
      </c>
      <c r="G351" s="21">
        <f>IF(B351&lt;='Informações do financiamento'!$C$6,F351+D351,"")</f>
        <v>72.976678129996827</v>
      </c>
      <c r="H351" s="22">
        <f>IF(B351&lt;='Informações do financiamento'!$C$6,E351-G351,"")</f>
        <v>2700</v>
      </c>
      <c r="I351" s="27"/>
      <c r="J351" s="27"/>
      <c r="K351" s="20">
        <f t="shared" si="1"/>
        <v>346</v>
      </c>
      <c r="L351" s="21">
        <f>IF(K351&lt;='Informações do financiamento'!$C$6,Q350,"")</f>
        <v>7617.4479289803821</v>
      </c>
      <c r="M351" s="21">
        <f>IF(K351&lt;='Informações do financiamento'!$C$6,L351*($C$2),"")</f>
        <v>63.644963358615676</v>
      </c>
      <c r="N351" s="21">
        <f>IF(K351&lt;='Informações do financiamento'!$C$6,L351+M351,"")</f>
        <v>7681.0928923389974</v>
      </c>
      <c r="O351" s="21">
        <f>IF(K351&lt;='Informações do financiamento'!$C$6,'Tabela SAC x Prime'!P351-'Tabela SAC x Prime'!M351,"")</f>
        <v>109.67305462837183</v>
      </c>
      <c r="P351" s="21">
        <f>IF(K351&lt;='Informações do financiamento'!$C$6,($L$6*$C$2)/(1-(1/(1+$C$2)^'Informações do financiamento'!$C$6)),"")</f>
        <v>173.31801798698751</v>
      </c>
      <c r="Q351" s="22">
        <f>IF(K351&lt;='Informações do financiamento'!$C$6,N351-P351,"")</f>
        <v>7507.7748743520096</v>
      </c>
      <c r="R351" s="27"/>
    </row>
    <row r="352" spans="1:18" ht="20.25" customHeight="1">
      <c r="A352" s="27"/>
      <c r="B352" s="20">
        <f>IF(B351&lt;'Informações do financiamento'!$C$6,('Tabela SAC x Prime'!B351+1),"")</f>
        <v>347</v>
      </c>
      <c r="C352" s="21">
        <f>IF(B352&lt;='Informações do financiamento'!$C$6,'Tabela SAC x Prime'!H351,"")</f>
        <v>2700</v>
      </c>
      <c r="D352" s="21">
        <f>IF(B352&lt;='Informações do financiamento'!$C$6,C352*($C$2),"")</f>
        <v>22.558920345815061</v>
      </c>
      <c r="E352" s="21">
        <f>IF(B352&lt;='Informações do financiamento'!$C$6,C352+D352,"")</f>
        <v>2722.5589203458148</v>
      </c>
      <c r="F352" s="21">
        <f>IF(B352&lt;='Informações do financiamento'!$C$6,'Informações do financiamento'!$C$4/'Informações do financiamento'!$C$6,"")</f>
        <v>50</v>
      </c>
      <c r="G352" s="21">
        <f>IF(B352&lt;='Informações do financiamento'!$C$6,F352+D352,"")</f>
        <v>72.558920345815068</v>
      </c>
      <c r="H352" s="22">
        <f>IF(B352&lt;='Informações do financiamento'!$C$6,E352-G352,"")</f>
        <v>2650</v>
      </c>
      <c r="I352" s="27"/>
      <c r="J352" s="27"/>
      <c r="K352" s="20">
        <f t="shared" si="1"/>
        <v>347</v>
      </c>
      <c r="L352" s="21">
        <f>IF(K352&lt;='Informações do financiamento'!$C$6,Q351,"")</f>
        <v>7507.7748743520096</v>
      </c>
      <c r="M352" s="21">
        <f>IF(K352&lt;='Informações do financiamento'!$C$6,L352*($C$2),"")</f>
        <v>62.728627912895796</v>
      </c>
      <c r="N352" s="21">
        <f>IF(K352&lt;='Informações do financiamento'!$C$6,L352+M352,"")</f>
        <v>7570.5035022649054</v>
      </c>
      <c r="O352" s="21">
        <f>IF(K352&lt;='Informações do financiamento'!$C$6,'Tabela SAC x Prime'!P352-'Tabela SAC x Prime'!M352,"")</f>
        <v>110.58939007409171</v>
      </c>
      <c r="P352" s="21">
        <f>IF(K352&lt;='Informações do financiamento'!$C$6,($L$6*$C$2)/(1-(1/(1+$C$2)^'Informações do financiamento'!$C$6)),"")</f>
        <v>173.31801798698751</v>
      </c>
      <c r="Q352" s="22">
        <f>IF(K352&lt;='Informações do financiamento'!$C$6,N352-P352,"")</f>
        <v>7397.1854842779176</v>
      </c>
      <c r="R352" s="27"/>
    </row>
    <row r="353" spans="1:18" ht="20.25" customHeight="1">
      <c r="A353" s="27"/>
      <c r="B353" s="20">
        <f>IF(B352&lt;'Informações do financiamento'!$C$6,('Tabela SAC x Prime'!B352+1),"")</f>
        <v>348</v>
      </c>
      <c r="C353" s="21">
        <f>IF(B353&lt;='Informações do financiamento'!$C$6,'Tabela SAC x Prime'!H352,"")</f>
        <v>2650</v>
      </c>
      <c r="D353" s="21">
        <f>IF(B353&lt;='Informações do financiamento'!$C$6,C353*($C$2),"")</f>
        <v>22.141162561633298</v>
      </c>
      <c r="E353" s="21">
        <f>IF(B353&lt;='Informações do financiamento'!$C$6,C353+D353,"")</f>
        <v>2672.1411625616333</v>
      </c>
      <c r="F353" s="21">
        <f>IF(B353&lt;='Informações do financiamento'!$C$6,'Informações do financiamento'!$C$4/'Informações do financiamento'!$C$6,"")</f>
        <v>50</v>
      </c>
      <c r="G353" s="21">
        <f>IF(B353&lt;='Informações do financiamento'!$C$6,F353+D353,"")</f>
        <v>72.141162561633294</v>
      </c>
      <c r="H353" s="22">
        <f>IF(B353&lt;='Informações do financiamento'!$C$6,E353-G353,"")</f>
        <v>2600</v>
      </c>
      <c r="I353" s="27"/>
      <c r="J353" s="27"/>
      <c r="K353" s="20">
        <f t="shared" si="1"/>
        <v>348</v>
      </c>
      <c r="L353" s="21">
        <f>IF(K353&lt;='Informações do financiamento'!$C$6,Q352,"")</f>
        <v>7397.1854842779176</v>
      </c>
      <c r="M353" s="21">
        <f>IF(K353&lt;='Informações do financiamento'!$C$6,L353*($C$2),"")</f>
        <v>61.804636341868495</v>
      </c>
      <c r="N353" s="21">
        <f>IF(K353&lt;='Informações do financiamento'!$C$6,L353+M353,"")</f>
        <v>7458.9901206197865</v>
      </c>
      <c r="O353" s="21">
        <f>IF(K353&lt;='Informações do financiamento'!$C$6,'Tabela SAC x Prime'!P353-'Tabela SAC x Prime'!M353,"")</f>
        <v>111.51338164511901</v>
      </c>
      <c r="P353" s="21">
        <f>IF(K353&lt;='Informações do financiamento'!$C$6,($L$6*$C$2)/(1-(1/(1+$C$2)^'Informações do financiamento'!$C$6)),"")</f>
        <v>173.31801798698751</v>
      </c>
      <c r="Q353" s="22">
        <f>IF(K353&lt;='Informações do financiamento'!$C$6,N353-P353,"")</f>
        <v>7285.6721026327987</v>
      </c>
      <c r="R353" s="27"/>
    </row>
    <row r="354" spans="1:18" ht="20.25" customHeight="1">
      <c r="A354" s="27"/>
      <c r="B354" s="20">
        <f>IF(B353&lt;'Informações do financiamento'!$C$6,('Tabela SAC x Prime'!B353+1),"")</f>
        <v>349</v>
      </c>
      <c r="C354" s="21">
        <f>IF(B354&lt;='Informações do financiamento'!$C$6,'Tabela SAC x Prime'!H353,"")</f>
        <v>2600</v>
      </c>
      <c r="D354" s="21">
        <f>IF(B354&lt;='Informações do financiamento'!$C$6,C354*($C$2),"")</f>
        <v>21.723404777451538</v>
      </c>
      <c r="E354" s="21">
        <f>IF(B354&lt;='Informações do financiamento'!$C$6,C354+D354,"")</f>
        <v>2621.7234047774514</v>
      </c>
      <c r="F354" s="21">
        <f>IF(B354&lt;='Informações do financiamento'!$C$6,'Informações do financiamento'!$C$4/'Informações do financiamento'!$C$6,"")</f>
        <v>50</v>
      </c>
      <c r="G354" s="21">
        <f>IF(B354&lt;='Informações do financiamento'!$C$6,F354+D354,"")</f>
        <v>71.723404777451535</v>
      </c>
      <c r="H354" s="22">
        <f>IF(B354&lt;='Informações do financiamento'!$C$6,E354-G354,"")</f>
        <v>2550</v>
      </c>
      <c r="I354" s="27"/>
      <c r="J354" s="27"/>
      <c r="K354" s="20">
        <f t="shared" si="1"/>
        <v>349</v>
      </c>
      <c r="L354" s="21">
        <f>IF(K354&lt;='Informações do financiamento'!$C$6,Q353,"")</f>
        <v>7285.6721026327987</v>
      </c>
      <c r="M354" s="21">
        <f>IF(K354&lt;='Informações do financiamento'!$C$6,L354*($C$2),"")</f>
        <v>60.8729246774149</v>
      </c>
      <c r="N354" s="21">
        <f>IF(K354&lt;='Informações do financiamento'!$C$6,L354+M354,"")</f>
        <v>7346.5450273102133</v>
      </c>
      <c r="O354" s="21">
        <f>IF(K354&lt;='Informações do financiamento'!$C$6,'Tabela SAC x Prime'!P354-'Tabela SAC x Prime'!M354,"")</f>
        <v>112.44509330957261</v>
      </c>
      <c r="P354" s="21">
        <f>IF(K354&lt;='Informações do financiamento'!$C$6,($L$6*$C$2)/(1-(1/(1+$C$2)^'Informações do financiamento'!$C$6)),"")</f>
        <v>173.31801798698751</v>
      </c>
      <c r="Q354" s="22">
        <f>IF(K354&lt;='Informações do financiamento'!$C$6,N354-P354,"")</f>
        <v>7173.2270093232255</v>
      </c>
      <c r="R354" s="27"/>
    </row>
    <row r="355" spans="1:18" ht="20.25" customHeight="1">
      <c r="A355" s="27"/>
      <c r="B355" s="20">
        <f>IF(B354&lt;'Informações do financiamento'!$C$6,('Tabela SAC x Prime'!B354+1),"")</f>
        <v>350</v>
      </c>
      <c r="C355" s="21">
        <f>IF(B355&lt;='Informações do financiamento'!$C$6,'Tabela SAC x Prime'!H354,"")</f>
        <v>2550</v>
      </c>
      <c r="D355" s="21">
        <f>IF(B355&lt;='Informações do financiamento'!$C$6,C355*($C$2),"")</f>
        <v>21.305646993269779</v>
      </c>
      <c r="E355" s="21">
        <f>IF(B355&lt;='Informações do financiamento'!$C$6,C355+D355,"")</f>
        <v>2571.3056469932699</v>
      </c>
      <c r="F355" s="21">
        <f>IF(B355&lt;='Informações do financiamento'!$C$6,'Informações do financiamento'!$C$4/'Informações do financiamento'!$C$6,"")</f>
        <v>50</v>
      </c>
      <c r="G355" s="21">
        <f>IF(B355&lt;='Informações do financiamento'!$C$6,F355+D355,"")</f>
        <v>71.305646993269775</v>
      </c>
      <c r="H355" s="22">
        <f>IF(B355&lt;='Informações do financiamento'!$C$6,E355-G355,"")</f>
        <v>2500</v>
      </c>
      <c r="I355" s="27"/>
      <c r="J355" s="27"/>
      <c r="K355" s="20">
        <f t="shared" si="1"/>
        <v>350</v>
      </c>
      <c r="L355" s="21">
        <f>IF(K355&lt;='Informações do financiamento'!$C$6,Q354,"")</f>
        <v>7173.2270093232255</v>
      </c>
      <c r="M355" s="21">
        <f>IF(K355&lt;='Informações do financiamento'!$C$6,L355*($C$2),"")</f>
        <v>59.933428416952523</v>
      </c>
      <c r="N355" s="21">
        <f>IF(K355&lt;='Informações do financiamento'!$C$6,L355+M355,"")</f>
        <v>7233.1604377401782</v>
      </c>
      <c r="O355" s="21">
        <f>IF(K355&lt;='Informações do financiamento'!$C$6,'Tabela SAC x Prime'!P355-'Tabela SAC x Prime'!M355,"")</f>
        <v>113.38458957003499</v>
      </c>
      <c r="P355" s="21">
        <f>IF(K355&lt;='Informações do financiamento'!$C$6,($L$6*$C$2)/(1-(1/(1+$C$2)^'Informações do financiamento'!$C$6)),"")</f>
        <v>173.31801798698751</v>
      </c>
      <c r="Q355" s="22">
        <f>IF(K355&lt;='Informações do financiamento'!$C$6,N355-P355,"")</f>
        <v>7059.8424197531904</v>
      </c>
      <c r="R355" s="27"/>
    </row>
    <row r="356" spans="1:18" ht="20.25" customHeight="1">
      <c r="A356" s="27"/>
      <c r="B356" s="20">
        <f>IF(B355&lt;'Informações do financiamento'!$C$6,('Tabela SAC x Prime'!B355+1),"")</f>
        <v>351</v>
      </c>
      <c r="C356" s="21">
        <f>IF(B356&lt;='Informações do financiamento'!$C$6,'Tabela SAC x Prime'!H355,"")</f>
        <v>2500</v>
      </c>
      <c r="D356" s="21">
        <f>IF(B356&lt;='Informações do financiamento'!$C$6,C356*($C$2),"")</f>
        <v>20.887889209088016</v>
      </c>
      <c r="E356" s="21">
        <f>IF(B356&lt;='Informações do financiamento'!$C$6,C356+D356,"")</f>
        <v>2520.8878892090879</v>
      </c>
      <c r="F356" s="21">
        <f>IF(B356&lt;='Informações do financiamento'!$C$6,'Informações do financiamento'!$C$4/'Informações do financiamento'!$C$6,"")</f>
        <v>50</v>
      </c>
      <c r="G356" s="21">
        <f>IF(B356&lt;='Informações do financiamento'!$C$6,F356+D356,"")</f>
        <v>70.887889209088016</v>
      </c>
      <c r="H356" s="22">
        <f>IF(B356&lt;='Informações do financiamento'!$C$6,E356-G356,"")</f>
        <v>2450</v>
      </c>
      <c r="I356" s="27"/>
      <c r="J356" s="27"/>
      <c r="K356" s="20">
        <f t="shared" si="1"/>
        <v>351</v>
      </c>
      <c r="L356" s="21">
        <f>IF(K356&lt;='Informações do financiamento'!$C$6,Q355,"")</f>
        <v>7059.8424197531904</v>
      </c>
      <c r="M356" s="21">
        <f>IF(K356&lt;='Informações do financiamento'!$C$6,L356*($C$2),"")</f>
        <v>58.986082518969802</v>
      </c>
      <c r="N356" s="21">
        <f>IF(K356&lt;='Informações do financiamento'!$C$6,L356+M356,"")</f>
        <v>7118.8285022721602</v>
      </c>
      <c r="O356" s="21">
        <f>IF(K356&lt;='Informações do financiamento'!$C$6,'Tabela SAC x Prime'!P356-'Tabela SAC x Prime'!M356,"")</f>
        <v>114.33193546801772</v>
      </c>
      <c r="P356" s="21">
        <f>IF(K356&lt;='Informações do financiamento'!$C$6,($L$6*$C$2)/(1-(1/(1+$C$2)^'Informações do financiamento'!$C$6)),"")</f>
        <v>173.31801798698751</v>
      </c>
      <c r="Q356" s="22">
        <f>IF(K356&lt;='Informações do financiamento'!$C$6,N356-P356,"")</f>
        <v>6945.5104842851724</v>
      </c>
      <c r="R356" s="27"/>
    </row>
    <row r="357" spans="1:18" ht="20.25" customHeight="1">
      <c r="A357" s="27"/>
      <c r="B357" s="20">
        <f>IF(B356&lt;'Informações do financiamento'!$C$6,('Tabela SAC x Prime'!B356+1),"")</f>
        <v>352</v>
      </c>
      <c r="C357" s="21">
        <f>IF(B357&lt;='Informações do financiamento'!$C$6,'Tabela SAC x Prime'!H356,"")</f>
        <v>2450</v>
      </c>
      <c r="D357" s="21">
        <f>IF(B357&lt;='Informações do financiamento'!$C$6,C357*($C$2),"")</f>
        <v>20.470131424906256</v>
      </c>
      <c r="E357" s="21">
        <f>IF(B357&lt;='Informações do financiamento'!$C$6,C357+D357,"")</f>
        <v>2470.4701314249064</v>
      </c>
      <c r="F357" s="21">
        <f>IF(B357&lt;='Informações do financiamento'!$C$6,'Informações do financiamento'!$C$4/'Informações do financiamento'!$C$6,"")</f>
        <v>50</v>
      </c>
      <c r="G357" s="21">
        <f>IF(B357&lt;='Informações do financiamento'!$C$6,F357+D357,"")</f>
        <v>70.470131424906256</v>
      </c>
      <c r="H357" s="22">
        <f>IF(B357&lt;='Informações do financiamento'!$C$6,E357-G357,"")</f>
        <v>2400</v>
      </c>
      <c r="I357" s="27"/>
      <c r="J357" s="27"/>
      <c r="K357" s="20">
        <f t="shared" si="1"/>
        <v>352</v>
      </c>
      <c r="L357" s="21">
        <f>IF(K357&lt;='Informações do financiamento'!$C$6,Q356,"")</f>
        <v>6945.5104842851724</v>
      </c>
      <c r="M357" s="21">
        <f>IF(K357&lt;='Informações do financiamento'!$C$6,L357*($C$2),"")</f>
        <v>58.03082139852318</v>
      </c>
      <c r="N357" s="21">
        <f>IF(K357&lt;='Informações do financiamento'!$C$6,L357+M357,"")</f>
        <v>7003.541305683696</v>
      </c>
      <c r="O357" s="21">
        <f>IF(K357&lt;='Informações do financiamento'!$C$6,'Tabela SAC x Prime'!P357-'Tabela SAC x Prime'!M357,"")</f>
        <v>115.28719658846433</v>
      </c>
      <c r="P357" s="21">
        <f>IF(K357&lt;='Informações do financiamento'!$C$6,($L$6*$C$2)/(1-(1/(1+$C$2)^'Informações do financiamento'!$C$6)),"")</f>
        <v>173.31801798698751</v>
      </c>
      <c r="Q357" s="22">
        <f>IF(K357&lt;='Informações do financiamento'!$C$6,N357-P357,"")</f>
        <v>6830.2232876967082</v>
      </c>
      <c r="R357" s="27"/>
    </row>
    <row r="358" spans="1:18" ht="20.25" customHeight="1">
      <c r="A358" s="27"/>
      <c r="B358" s="20">
        <f>IF(B357&lt;'Informações do financiamento'!$C$6,('Tabela SAC x Prime'!B357+1),"")</f>
        <v>353</v>
      </c>
      <c r="C358" s="21">
        <f>IF(B358&lt;='Informações do financiamento'!$C$6,'Tabela SAC x Prime'!H357,"")</f>
        <v>2400</v>
      </c>
      <c r="D358" s="21">
        <f>IF(B358&lt;='Informações do financiamento'!$C$6,C358*($C$2),"")</f>
        <v>20.052373640724497</v>
      </c>
      <c r="E358" s="21">
        <f>IF(B358&lt;='Informações do financiamento'!$C$6,C358+D358,"")</f>
        <v>2420.0523736407245</v>
      </c>
      <c r="F358" s="21">
        <f>IF(B358&lt;='Informações do financiamento'!$C$6,'Informações do financiamento'!$C$4/'Informações do financiamento'!$C$6,"")</f>
        <v>50</v>
      </c>
      <c r="G358" s="21">
        <f>IF(B358&lt;='Informações do financiamento'!$C$6,F358+D358,"")</f>
        <v>70.052373640724497</v>
      </c>
      <c r="H358" s="22">
        <f>IF(B358&lt;='Informações do financiamento'!$C$6,E358-G358,"")</f>
        <v>2350</v>
      </c>
      <c r="I358" s="27"/>
      <c r="J358" s="27"/>
      <c r="K358" s="20">
        <f t="shared" si="1"/>
        <v>353</v>
      </c>
      <c r="L358" s="21">
        <f>IF(K358&lt;='Informações do financiamento'!$C$6,Q357,"")</f>
        <v>6830.2232876967082</v>
      </c>
      <c r="M358" s="21">
        <f>IF(K358&lt;='Informações do financiamento'!$C$6,L358*($C$2),"")</f>
        <v>57.067578922696704</v>
      </c>
      <c r="N358" s="21">
        <f>IF(K358&lt;='Informações do financiamento'!$C$6,L358+M358,"")</f>
        <v>6887.2908666194053</v>
      </c>
      <c r="O358" s="21">
        <f>IF(K358&lt;='Informações do financiamento'!$C$6,'Tabela SAC x Prime'!P358-'Tabela SAC x Prime'!M358,"")</f>
        <v>116.25043906429082</v>
      </c>
      <c r="P358" s="21">
        <f>IF(K358&lt;='Informações do financiamento'!$C$6,($L$6*$C$2)/(1-(1/(1+$C$2)^'Informações do financiamento'!$C$6)),"")</f>
        <v>173.31801798698751</v>
      </c>
      <c r="Q358" s="22">
        <f>IF(K358&lt;='Informações do financiamento'!$C$6,N358-P358,"")</f>
        <v>6713.9728486324175</v>
      </c>
      <c r="R358" s="27"/>
    </row>
    <row r="359" spans="1:18" ht="20.25" customHeight="1">
      <c r="A359" s="27"/>
      <c r="B359" s="20">
        <f>IF(B358&lt;'Informações do financiamento'!$C$6,('Tabela SAC x Prime'!B358+1),"")</f>
        <v>354</v>
      </c>
      <c r="C359" s="21">
        <f>IF(B359&lt;='Informações do financiamento'!$C$6,'Tabela SAC x Prime'!H358,"")</f>
        <v>2350</v>
      </c>
      <c r="D359" s="21">
        <f>IF(B359&lt;='Informações do financiamento'!$C$6,C359*($C$2),"")</f>
        <v>19.634615856542737</v>
      </c>
      <c r="E359" s="21">
        <f>IF(B359&lt;='Informações do financiamento'!$C$6,C359+D359,"")</f>
        <v>2369.634615856543</v>
      </c>
      <c r="F359" s="21">
        <f>IF(B359&lt;='Informações do financiamento'!$C$6,'Informações do financiamento'!$C$4/'Informações do financiamento'!$C$6,"")</f>
        <v>50</v>
      </c>
      <c r="G359" s="21">
        <f>IF(B359&lt;='Informações do financiamento'!$C$6,F359+D359,"")</f>
        <v>69.634615856542737</v>
      </c>
      <c r="H359" s="22">
        <f>IF(B359&lt;='Informações do financiamento'!$C$6,E359-G359,"")</f>
        <v>2300</v>
      </c>
      <c r="I359" s="27"/>
      <c r="J359" s="27"/>
      <c r="K359" s="20">
        <f t="shared" si="1"/>
        <v>354</v>
      </c>
      <c r="L359" s="21">
        <f>IF(K359&lt;='Informações do financiamento'!$C$6,Q358,"")</f>
        <v>6713.9728486324175</v>
      </c>
      <c r="M359" s="21">
        <f>IF(K359&lt;='Informações do financiamento'!$C$6,L359*($C$2),"")</f>
        <v>56.096288406023604</v>
      </c>
      <c r="N359" s="21">
        <f>IF(K359&lt;='Informações do financiamento'!$C$6,L359+M359,"")</f>
        <v>6770.0691370384411</v>
      </c>
      <c r="O359" s="21">
        <f>IF(K359&lt;='Informações do financiamento'!$C$6,'Tabela SAC x Prime'!P359-'Tabela SAC x Prime'!M359,"")</f>
        <v>117.22172958096391</v>
      </c>
      <c r="P359" s="21">
        <f>IF(K359&lt;='Informações do financiamento'!$C$6,($L$6*$C$2)/(1-(1/(1+$C$2)^'Informações do financiamento'!$C$6)),"")</f>
        <v>173.31801798698751</v>
      </c>
      <c r="Q359" s="22">
        <f>IF(K359&lt;='Informações do financiamento'!$C$6,N359-P359,"")</f>
        <v>6596.7511190514533</v>
      </c>
      <c r="R359" s="27"/>
    </row>
    <row r="360" spans="1:18" ht="20.25" customHeight="1">
      <c r="A360" s="27"/>
      <c r="B360" s="20">
        <f>IF(B359&lt;'Informações do financiamento'!$C$6,('Tabela SAC x Prime'!B359+1),"")</f>
        <v>355</v>
      </c>
      <c r="C360" s="21">
        <f>IF(B360&lt;='Informações do financiamento'!$C$6,'Tabela SAC x Prime'!H359,"")</f>
        <v>2300</v>
      </c>
      <c r="D360" s="21">
        <f>IF(B360&lt;='Informações do financiamento'!$C$6,C360*($C$2),"")</f>
        <v>19.216858072360978</v>
      </c>
      <c r="E360" s="21">
        <f>IF(B360&lt;='Informações do financiamento'!$C$6,C360+D360,"")</f>
        <v>2319.216858072361</v>
      </c>
      <c r="F360" s="21">
        <f>IF(B360&lt;='Informações do financiamento'!$C$6,'Informações do financiamento'!$C$4/'Informações do financiamento'!$C$6,"")</f>
        <v>50</v>
      </c>
      <c r="G360" s="21">
        <f>IF(B360&lt;='Informações do financiamento'!$C$6,F360+D360,"")</f>
        <v>69.216858072360978</v>
      </c>
      <c r="H360" s="22">
        <f>IF(B360&lt;='Informações do financiamento'!$C$6,E360-G360,"")</f>
        <v>2250</v>
      </c>
      <c r="I360" s="27"/>
      <c r="J360" s="27"/>
      <c r="K360" s="20">
        <f t="shared" si="1"/>
        <v>355</v>
      </c>
      <c r="L360" s="21">
        <f>IF(K360&lt;='Informações do financiamento'!$C$6,Q359,"")</f>
        <v>6596.7511190514533</v>
      </c>
      <c r="M360" s="21">
        <f>IF(K360&lt;='Informações do financiamento'!$C$6,L360*($C$2),"")</f>
        <v>55.116882605869662</v>
      </c>
      <c r="N360" s="21">
        <f>IF(K360&lt;='Informações do financiamento'!$C$6,L360+M360,"")</f>
        <v>6651.8680016573226</v>
      </c>
      <c r="O360" s="21">
        <f>IF(K360&lt;='Informações do financiamento'!$C$6,'Tabela SAC x Prime'!P360-'Tabela SAC x Prime'!M360,"")</f>
        <v>118.20113538111785</v>
      </c>
      <c r="P360" s="21">
        <f>IF(K360&lt;='Informações do financiamento'!$C$6,($L$6*$C$2)/(1-(1/(1+$C$2)^'Informações do financiamento'!$C$6)),"")</f>
        <v>173.31801798698751</v>
      </c>
      <c r="Q360" s="22">
        <f>IF(K360&lt;='Informações do financiamento'!$C$6,N360-P360,"")</f>
        <v>6478.5499836703348</v>
      </c>
      <c r="R360" s="27"/>
    </row>
    <row r="361" spans="1:18" ht="20.25" customHeight="1">
      <c r="A361" s="27"/>
      <c r="B361" s="20">
        <f>IF(B360&lt;'Informações do financiamento'!$C$6,('Tabela SAC x Prime'!B360+1),"")</f>
        <v>356</v>
      </c>
      <c r="C361" s="21">
        <f>IF(B361&lt;='Informações do financiamento'!$C$6,'Tabela SAC x Prime'!H360,"")</f>
        <v>2250</v>
      </c>
      <c r="D361" s="21">
        <f>IF(B361&lt;='Informações do financiamento'!$C$6,C361*($C$2),"")</f>
        <v>18.799100288179215</v>
      </c>
      <c r="E361" s="21">
        <f>IF(B361&lt;='Informações do financiamento'!$C$6,C361+D361,"")</f>
        <v>2268.799100288179</v>
      </c>
      <c r="F361" s="21">
        <f>IF(B361&lt;='Informações do financiamento'!$C$6,'Informações do financiamento'!$C$4/'Informações do financiamento'!$C$6,"")</f>
        <v>50</v>
      </c>
      <c r="G361" s="21">
        <f>IF(B361&lt;='Informações do financiamento'!$C$6,F361+D361,"")</f>
        <v>68.799100288179218</v>
      </c>
      <c r="H361" s="22">
        <f>IF(B361&lt;='Informações do financiamento'!$C$6,E361-G361,"")</f>
        <v>2200</v>
      </c>
      <c r="I361" s="27"/>
      <c r="J361" s="27"/>
      <c r="K361" s="20">
        <f t="shared" si="1"/>
        <v>356</v>
      </c>
      <c r="L361" s="21">
        <f>IF(K361&lt;='Informações do financiamento'!$C$6,Q360,"")</f>
        <v>6478.5499836703348</v>
      </c>
      <c r="M361" s="21">
        <f>IF(K361&lt;='Informações do financiamento'!$C$6,L361*($C$2),"")</f>
        <v>54.129293717777976</v>
      </c>
      <c r="N361" s="21">
        <f>IF(K361&lt;='Informações do financiamento'!$C$6,L361+M361,"")</f>
        <v>6532.6792773881125</v>
      </c>
      <c r="O361" s="21">
        <f>IF(K361&lt;='Informações do financiamento'!$C$6,'Tabela SAC x Prime'!P361-'Tabela SAC x Prime'!M361,"")</f>
        <v>119.18872426920953</v>
      </c>
      <c r="P361" s="21">
        <f>IF(K361&lt;='Informações do financiamento'!$C$6,($L$6*$C$2)/(1-(1/(1+$C$2)^'Informações do financiamento'!$C$6)),"")</f>
        <v>173.31801798698751</v>
      </c>
      <c r="Q361" s="22">
        <f>IF(K361&lt;='Informações do financiamento'!$C$6,N361-P361,"")</f>
        <v>6359.3612594011247</v>
      </c>
      <c r="R361" s="27"/>
    </row>
    <row r="362" spans="1:18" ht="20.25" customHeight="1">
      <c r="A362" s="27"/>
      <c r="B362" s="20">
        <f>IF(B361&lt;'Informações do financiamento'!$C$6,('Tabela SAC x Prime'!B361+1),"")</f>
        <v>357</v>
      </c>
      <c r="C362" s="21">
        <f>IF(B362&lt;='Informações do financiamento'!$C$6,'Tabela SAC x Prime'!H361,"")</f>
        <v>2200</v>
      </c>
      <c r="D362" s="21">
        <f>IF(B362&lt;='Informações do financiamento'!$C$6,C362*($C$2),"")</f>
        <v>18.381342503997455</v>
      </c>
      <c r="E362" s="21">
        <f>IF(B362&lt;='Informações do financiamento'!$C$6,C362+D362,"")</f>
        <v>2218.3813425039975</v>
      </c>
      <c r="F362" s="21">
        <f>IF(B362&lt;='Informações do financiamento'!$C$6,'Informações do financiamento'!$C$4/'Informações do financiamento'!$C$6,"")</f>
        <v>50</v>
      </c>
      <c r="G362" s="21">
        <f>IF(B362&lt;='Informações do financiamento'!$C$6,F362+D362,"")</f>
        <v>68.381342503997459</v>
      </c>
      <c r="H362" s="22">
        <f>IF(B362&lt;='Informações do financiamento'!$C$6,E362-G362,"")</f>
        <v>2150</v>
      </c>
      <c r="I362" s="27"/>
      <c r="J362" s="27"/>
      <c r="K362" s="20">
        <f t="shared" si="1"/>
        <v>357</v>
      </c>
      <c r="L362" s="21">
        <f>IF(K362&lt;='Informações do financiamento'!$C$6,Q361,"")</f>
        <v>6359.3612594011247</v>
      </c>
      <c r="M362" s="21">
        <f>IF(K362&lt;='Informações do financiamento'!$C$6,L362*($C$2),"")</f>
        <v>53.133453370774852</v>
      </c>
      <c r="N362" s="21">
        <f>IF(K362&lt;='Informações do financiamento'!$C$6,L362+M362,"")</f>
        <v>6412.4947127718997</v>
      </c>
      <c r="O362" s="21">
        <f>IF(K362&lt;='Informações do financiamento'!$C$6,'Tabela SAC x Prime'!P362-'Tabela SAC x Prime'!M362,"")</f>
        <v>120.18456461621267</v>
      </c>
      <c r="P362" s="21">
        <f>IF(K362&lt;='Informações do financiamento'!$C$6,($L$6*$C$2)/(1-(1/(1+$C$2)^'Informações do financiamento'!$C$6)),"")</f>
        <v>173.31801798698751</v>
      </c>
      <c r="Q362" s="22">
        <f>IF(K362&lt;='Informações do financiamento'!$C$6,N362-P362,"")</f>
        <v>6239.1766947849119</v>
      </c>
      <c r="R362" s="27"/>
    </row>
    <row r="363" spans="1:18" ht="20.25" customHeight="1">
      <c r="A363" s="27"/>
      <c r="B363" s="20">
        <f>IF(B362&lt;'Informações do financiamento'!$C$6,('Tabela SAC x Prime'!B362+1),"")</f>
        <v>358</v>
      </c>
      <c r="C363" s="21">
        <f>IF(B363&lt;='Informações do financiamento'!$C$6,'Tabela SAC x Prime'!H362,"")</f>
        <v>2150</v>
      </c>
      <c r="D363" s="21">
        <f>IF(B363&lt;='Informações do financiamento'!$C$6,C363*($C$2),"")</f>
        <v>17.963584719815696</v>
      </c>
      <c r="E363" s="21">
        <f>IF(B363&lt;='Informações do financiamento'!$C$6,C363+D363,"")</f>
        <v>2167.9635847198156</v>
      </c>
      <c r="F363" s="21">
        <f>IF(B363&lt;='Informações do financiamento'!$C$6,'Informações do financiamento'!$C$4/'Informações do financiamento'!$C$6,"")</f>
        <v>50</v>
      </c>
      <c r="G363" s="21">
        <f>IF(B363&lt;='Informações do financiamento'!$C$6,F363+D363,"")</f>
        <v>67.963584719815699</v>
      </c>
      <c r="H363" s="22">
        <f>IF(B363&lt;='Informações do financiamento'!$C$6,E363-G363,"")</f>
        <v>2100</v>
      </c>
      <c r="I363" s="27"/>
      <c r="J363" s="27"/>
      <c r="K363" s="20">
        <f t="shared" si="1"/>
        <v>358</v>
      </c>
      <c r="L363" s="21">
        <f>IF(K363&lt;='Informações do financiamento'!$C$6,Q362,"")</f>
        <v>6239.1766947849119</v>
      </c>
      <c r="M363" s="21">
        <f>IF(K363&lt;='Informações do financiamento'!$C$6,L363*($C$2),"")</f>
        <v>52.129292622636484</v>
      </c>
      <c r="N363" s="21">
        <f>IF(K363&lt;='Informações do financiamento'!$C$6,L363+M363,"")</f>
        <v>6291.3059874075479</v>
      </c>
      <c r="O363" s="21">
        <f>IF(K363&lt;='Informações do financiamento'!$C$6,'Tabela SAC x Prime'!P363-'Tabela SAC x Prime'!M363,"")</f>
        <v>121.18872536435103</v>
      </c>
      <c r="P363" s="21">
        <f>IF(K363&lt;='Informações do financiamento'!$C$6,($L$6*$C$2)/(1-(1/(1+$C$2)^'Informações do financiamento'!$C$6)),"")</f>
        <v>173.31801798698751</v>
      </c>
      <c r="Q363" s="22">
        <f>IF(K363&lt;='Informações do financiamento'!$C$6,N363-P363,"")</f>
        <v>6117.9879694205601</v>
      </c>
      <c r="R363" s="27"/>
    </row>
    <row r="364" spans="1:18" ht="20.25" customHeight="1">
      <c r="A364" s="27"/>
      <c r="B364" s="20">
        <f>IF(B363&lt;'Informações do financiamento'!$C$6,('Tabela SAC x Prime'!B363+1),"")</f>
        <v>359</v>
      </c>
      <c r="C364" s="21">
        <f>IF(B364&lt;='Informações do financiamento'!$C$6,'Tabela SAC x Prime'!H363,"")</f>
        <v>2100</v>
      </c>
      <c r="D364" s="21">
        <f>IF(B364&lt;='Informações do financiamento'!$C$6,C364*($C$2),"")</f>
        <v>17.545826935633933</v>
      </c>
      <c r="E364" s="21">
        <f>IF(B364&lt;='Informações do financiamento'!$C$6,C364+D364,"")</f>
        <v>2117.5458269356341</v>
      </c>
      <c r="F364" s="21">
        <f>IF(B364&lt;='Informações do financiamento'!$C$6,'Informações do financiamento'!$C$4/'Informações do financiamento'!$C$6,"")</f>
        <v>50</v>
      </c>
      <c r="G364" s="21">
        <f>IF(B364&lt;='Informações do financiamento'!$C$6,F364+D364,"")</f>
        <v>67.545826935633926</v>
      </c>
      <c r="H364" s="22">
        <f>IF(B364&lt;='Informações do financiamento'!$C$6,E364-G364,"")</f>
        <v>2050</v>
      </c>
      <c r="I364" s="27"/>
      <c r="J364" s="27"/>
      <c r="K364" s="20">
        <f t="shared" si="1"/>
        <v>359</v>
      </c>
      <c r="L364" s="21">
        <f>IF(K364&lt;='Informações do financiamento'!$C$6,Q363,"")</f>
        <v>6117.9879694205601</v>
      </c>
      <c r="M364" s="21">
        <f>IF(K364&lt;='Informações do financiamento'!$C$6,L364*($C$2),"")</f>
        <v>51.116741955116012</v>
      </c>
      <c r="N364" s="21">
        <f>IF(K364&lt;='Informações do financiamento'!$C$6,L364+M364,"")</f>
        <v>6169.1047113756758</v>
      </c>
      <c r="O364" s="21">
        <f>IF(K364&lt;='Informações do financiamento'!$C$6,'Tabela SAC x Prime'!P364-'Tabela SAC x Prime'!M364,"")</f>
        <v>122.2012760318715</v>
      </c>
      <c r="P364" s="21">
        <f>IF(K364&lt;='Informações do financiamento'!$C$6,($L$6*$C$2)/(1-(1/(1+$C$2)^'Informações do financiamento'!$C$6)),"")</f>
        <v>173.31801798698751</v>
      </c>
      <c r="Q364" s="22">
        <f>IF(K364&lt;='Informações do financiamento'!$C$6,N364-P364,"")</f>
        <v>5995.786693388688</v>
      </c>
      <c r="R364" s="27"/>
    </row>
    <row r="365" spans="1:18" ht="20.25" customHeight="1">
      <c r="A365" s="27"/>
      <c r="B365" s="20">
        <f>IF(B364&lt;'Informações do financiamento'!$C$6,('Tabela SAC x Prime'!B364+1),"")</f>
        <v>360</v>
      </c>
      <c r="C365" s="21">
        <f>IF(B365&lt;='Informações do financiamento'!$C$6,'Tabela SAC x Prime'!H364,"")</f>
        <v>2050</v>
      </c>
      <c r="D365" s="21">
        <f>IF(B365&lt;='Informações do financiamento'!$C$6,C365*($C$2),"")</f>
        <v>17.128069151452173</v>
      </c>
      <c r="E365" s="21">
        <f>IF(B365&lt;='Informações do financiamento'!$C$6,C365+D365,"")</f>
        <v>2067.1280691514521</v>
      </c>
      <c r="F365" s="21">
        <f>IF(B365&lt;='Informações do financiamento'!$C$6,'Informações do financiamento'!$C$4/'Informações do financiamento'!$C$6,"")</f>
        <v>50</v>
      </c>
      <c r="G365" s="21">
        <f>IF(B365&lt;='Informações do financiamento'!$C$6,F365+D365,"")</f>
        <v>67.128069151452166</v>
      </c>
      <c r="H365" s="22">
        <f>IF(B365&lt;='Informações do financiamento'!$C$6,E365-G365,"")</f>
        <v>2000</v>
      </c>
      <c r="I365" s="27"/>
      <c r="J365" s="27"/>
      <c r="K365" s="20">
        <f t="shared" si="1"/>
        <v>360</v>
      </c>
      <c r="L365" s="21">
        <f>IF(K365&lt;='Informações do financiamento'!$C$6,Q364,"")</f>
        <v>5995.786693388688</v>
      </c>
      <c r="M365" s="21">
        <f>IF(K365&lt;='Informações do financiamento'!$C$6,L365*($C$2),"")</f>
        <v>50.095731269130845</v>
      </c>
      <c r="N365" s="21">
        <f>IF(K365&lt;='Informações do financiamento'!$C$6,L365+M365,"")</f>
        <v>6045.8824246578188</v>
      </c>
      <c r="O365" s="21">
        <f>IF(K365&lt;='Informações do financiamento'!$C$6,'Tabela SAC x Prime'!P365-'Tabela SAC x Prime'!M365,"")</f>
        <v>123.22228671785666</v>
      </c>
      <c r="P365" s="21">
        <f>IF(K365&lt;='Informações do financiamento'!$C$6,($L$6*$C$2)/(1-(1/(1+$C$2)^'Informações do financiamento'!$C$6)),"")</f>
        <v>173.31801798698751</v>
      </c>
      <c r="Q365" s="22">
        <f>IF(K365&lt;='Informações do financiamento'!$C$6,N365-P365,"")</f>
        <v>5872.564406670831</v>
      </c>
      <c r="R365" s="27"/>
    </row>
    <row r="366" spans="1:18" ht="20.25" customHeight="1">
      <c r="A366" s="27"/>
      <c r="B366" s="20">
        <f>IF(B365&lt;'Informações do financiamento'!$C$6,('Tabela SAC x Prime'!B365+1),"")</f>
        <v>361</v>
      </c>
      <c r="C366" s="21">
        <f>IF(B366&lt;='Informações do financiamento'!$C$6,'Tabela SAC x Prime'!H365,"")</f>
        <v>2000</v>
      </c>
      <c r="D366" s="21">
        <f>IF(B366&lt;='Informações do financiamento'!$C$6,C366*($C$2),"")</f>
        <v>16.710311367270414</v>
      </c>
      <c r="E366" s="21">
        <f>IF(B366&lt;='Informações do financiamento'!$C$6,C366+D366,"")</f>
        <v>2016.7103113672704</v>
      </c>
      <c r="F366" s="21">
        <f>IF(B366&lt;='Informações do financiamento'!$C$6,'Informações do financiamento'!$C$4/'Informações do financiamento'!$C$6,"")</f>
        <v>50</v>
      </c>
      <c r="G366" s="21">
        <f>IF(B366&lt;='Informações do financiamento'!$C$6,F366+D366,"")</f>
        <v>66.710311367270407</v>
      </c>
      <c r="H366" s="22">
        <f>IF(B366&lt;='Informações do financiamento'!$C$6,E366-G366,"")</f>
        <v>1950</v>
      </c>
      <c r="I366" s="27"/>
      <c r="J366" s="27"/>
      <c r="K366" s="20">
        <f t="shared" si="1"/>
        <v>361</v>
      </c>
      <c r="L366" s="21">
        <f>IF(K366&lt;='Informações do financiamento'!$C$6,Q365,"")</f>
        <v>5872.564406670831</v>
      </c>
      <c r="M366" s="21">
        <f>IF(K366&lt;='Informações do financiamento'!$C$6,L366*($C$2),"")</f>
        <v>49.066189879909608</v>
      </c>
      <c r="N366" s="21">
        <f>IF(K366&lt;='Informações do financiamento'!$C$6,L366+M366,"")</f>
        <v>5921.6305965507408</v>
      </c>
      <c r="O366" s="21">
        <f>IF(K366&lt;='Informações do financiamento'!$C$6,'Tabela SAC x Prime'!P366-'Tabela SAC x Prime'!M366,"")</f>
        <v>124.2518281070779</v>
      </c>
      <c r="P366" s="21">
        <f>IF(K366&lt;='Informações do financiamento'!$C$6,($L$6*$C$2)/(1-(1/(1+$C$2)^'Informações do financiamento'!$C$6)),"")</f>
        <v>173.31801798698751</v>
      </c>
      <c r="Q366" s="22">
        <f>IF(K366&lt;='Informações do financiamento'!$C$6,N366-P366,"")</f>
        <v>5748.312578563753</v>
      </c>
      <c r="R366" s="27"/>
    </row>
    <row r="367" spans="1:18" ht="20.25" customHeight="1">
      <c r="A367" s="27"/>
      <c r="B367" s="20">
        <f>IF(B366&lt;'Informações do financiamento'!$C$6,('Tabela SAC x Prime'!B366+1),"")</f>
        <v>362</v>
      </c>
      <c r="C367" s="21">
        <f>IF(B367&lt;='Informações do financiamento'!$C$6,'Tabela SAC x Prime'!H366,"")</f>
        <v>1950</v>
      </c>
      <c r="D367" s="21">
        <f>IF(B367&lt;='Informações do financiamento'!$C$6,C367*($C$2),"")</f>
        <v>16.292553583088655</v>
      </c>
      <c r="E367" s="21">
        <f>IF(B367&lt;='Informações do financiamento'!$C$6,C367+D367,"")</f>
        <v>1966.2925535830886</v>
      </c>
      <c r="F367" s="21">
        <f>IF(B367&lt;='Informações do financiamento'!$C$6,'Informações do financiamento'!$C$4/'Informações do financiamento'!$C$6,"")</f>
        <v>50</v>
      </c>
      <c r="G367" s="21">
        <f>IF(B367&lt;='Informações do financiamento'!$C$6,F367+D367,"")</f>
        <v>66.292553583088647</v>
      </c>
      <c r="H367" s="22">
        <f>IF(B367&lt;='Informações do financiamento'!$C$6,E367-G367,"")</f>
        <v>1900</v>
      </c>
      <c r="I367" s="27"/>
      <c r="J367" s="27"/>
      <c r="K367" s="20">
        <f t="shared" si="1"/>
        <v>362</v>
      </c>
      <c r="L367" s="21">
        <f>IF(K367&lt;='Informações do financiamento'!$C$6,Q366,"")</f>
        <v>5748.312578563753</v>
      </c>
      <c r="M367" s="21">
        <f>IF(K367&lt;='Informações do financiamento'!$C$6,L367*($C$2),"")</f>
        <v>48.02804651209869</v>
      </c>
      <c r="N367" s="21">
        <f>IF(K367&lt;='Informações do financiamento'!$C$6,L367+M367,"")</f>
        <v>5796.3406250758517</v>
      </c>
      <c r="O367" s="21">
        <f>IF(K367&lt;='Informações do financiamento'!$C$6,'Tabela SAC x Prime'!P367-'Tabela SAC x Prime'!M367,"")</f>
        <v>125.28997147488883</v>
      </c>
      <c r="P367" s="21">
        <f>IF(K367&lt;='Informações do financiamento'!$C$6,($L$6*$C$2)/(1-(1/(1+$C$2)^'Informações do financiamento'!$C$6)),"")</f>
        <v>173.31801798698751</v>
      </c>
      <c r="Q367" s="22">
        <f>IF(K367&lt;='Informações do financiamento'!$C$6,N367-P367,"")</f>
        <v>5623.0226070888639</v>
      </c>
      <c r="R367" s="27"/>
    </row>
    <row r="368" spans="1:18" ht="20.25" customHeight="1">
      <c r="A368" s="27"/>
      <c r="B368" s="20">
        <f>IF(B367&lt;'Informações do financiamento'!$C$6,('Tabela SAC x Prime'!B367+1),"")</f>
        <v>363</v>
      </c>
      <c r="C368" s="21">
        <f>IF(B368&lt;='Informações do financiamento'!$C$6,'Tabela SAC x Prime'!H367,"")</f>
        <v>1900</v>
      </c>
      <c r="D368" s="21">
        <f>IF(B368&lt;='Informações do financiamento'!$C$6,C368*($C$2),"")</f>
        <v>15.874795798906893</v>
      </c>
      <c r="E368" s="21">
        <f>IF(B368&lt;='Informações do financiamento'!$C$6,C368+D368,"")</f>
        <v>1915.8747957989069</v>
      </c>
      <c r="F368" s="21">
        <f>IF(B368&lt;='Informações do financiamento'!$C$6,'Informações do financiamento'!$C$4/'Informações do financiamento'!$C$6,"")</f>
        <v>50</v>
      </c>
      <c r="G368" s="21">
        <f>IF(B368&lt;='Informações do financiamento'!$C$6,F368+D368,"")</f>
        <v>65.874795798906888</v>
      </c>
      <c r="H368" s="22">
        <f>IF(B368&lt;='Informações do financiamento'!$C$6,E368-G368,"")</f>
        <v>1850</v>
      </c>
      <c r="I368" s="27"/>
      <c r="J368" s="27"/>
      <c r="K368" s="20">
        <f t="shared" si="1"/>
        <v>363</v>
      </c>
      <c r="L368" s="21">
        <f>IF(K368&lt;='Informações do financiamento'!$C$6,Q367,"")</f>
        <v>5623.0226070888639</v>
      </c>
      <c r="M368" s="21">
        <f>IF(K368&lt;='Informações do financiamento'!$C$6,L368*($C$2),"")</f>
        <v>46.981229294827777</v>
      </c>
      <c r="N368" s="21">
        <f>IF(K368&lt;='Informações do financiamento'!$C$6,L368+M368,"")</f>
        <v>5670.003836383692</v>
      </c>
      <c r="O368" s="21">
        <f>IF(K368&lt;='Informações do financiamento'!$C$6,'Tabela SAC x Prime'!P368-'Tabela SAC x Prime'!M368,"")</f>
        <v>126.33678869215973</v>
      </c>
      <c r="P368" s="21">
        <f>IF(K368&lt;='Informações do financiamento'!$C$6,($L$6*$C$2)/(1-(1/(1+$C$2)^'Informações do financiamento'!$C$6)),"")</f>
        <v>173.31801798698751</v>
      </c>
      <c r="Q368" s="22">
        <f>IF(K368&lt;='Informações do financiamento'!$C$6,N368-P368,"")</f>
        <v>5496.6858183967042</v>
      </c>
      <c r="R368" s="27"/>
    </row>
    <row r="369" spans="1:18" ht="20.25" customHeight="1">
      <c r="A369" s="27"/>
      <c r="B369" s="20">
        <f>IF(B368&lt;'Informações do financiamento'!$C$6,('Tabela SAC x Prime'!B368+1),"")</f>
        <v>364</v>
      </c>
      <c r="C369" s="21">
        <f>IF(B369&lt;='Informações do financiamento'!$C$6,'Tabela SAC x Prime'!H368,"")</f>
        <v>1850</v>
      </c>
      <c r="D369" s="21">
        <f>IF(B369&lt;='Informações do financiamento'!$C$6,C369*($C$2),"")</f>
        <v>15.457038014725132</v>
      </c>
      <c r="E369" s="21">
        <f>IF(B369&lt;='Informações do financiamento'!$C$6,C369+D369,"")</f>
        <v>1865.4570380147252</v>
      </c>
      <c r="F369" s="21">
        <f>IF(B369&lt;='Informações do financiamento'!$C$6,'Informações do financiamento'!$C$4/'Informações do financiamento'!$C$6,"")</f>
        <v>50</v>
      </c>
      <c r="G369" s="21">
        <f>IF(B369&lt;='Informações do financiamento'!$C$6,F369+D369,"")</f>
        <v>65.457038014725129</v>
      </c>
      <c r="H369" s="22">
        <f>IF(B369&lt;='Informações do financiamento'!$C$6,E369-G369,"")</f>
        <v>1800</v>
      </c>
      <c r="I369" s="27"/>
      <c r="J369" s="27"/>
      <c r="K369" s="20">
        <f t="shared" si="1"/>
        <v>364</v>
      </c>
      <c r="L369" s="21">
        <f>IF(K369&lt;='Informações do financiamento'!$C$6,Q368,"")</f>
        <v>5496.6858183967042</v>
      </c>
      <c r="M369" s="21">
        <f>IF(K369&lt;='Informações do financiamento'!$C$6,L369*($C$2),"")</f>
        <v>45.925665756734261</v>
      </c>
      <c r="N369" s="21">
        <f>IF(K369&lt;='Informações do financiamento'!$C$6,L369+M369,"")</f>
        <v>5542.6114841534381</v>
      </c>
      <c r="O369" s="21">
        <f>IF(K369&lt;='Informações do financiamento'!$C$6,'Tabela SAC x Prime'!P369-'Tabela SAC x Prime'!M369,"")</f>
        <v>127.39235223025325</v>
      </c>
      <c r="P369" s="21">
        <f>IF(K369&lt;='Informações do financiamento'!$C$6,($L$6*$C$2)/(1-(1/(1+$C$2)^'Informações do financiamento'!$C$6)),"")</f>
        <v>173.31801798698751</v>
      </c>
      <c r="Q369" s="22">
        <f>IF(K369&lt;='Informações do financiamento'!$C$6,N369-P369,"")</f>
        <v>5369.2934661664503</v>
      </c>
      <c r="R369" s="27"/>
    </row>
    <row r="370" spans="1:18" ht="20.25" customHeight="1">
      <c r="A370" s="27"/>
      <c r="B370" s="20">
        <f>IF(B369&lt;'Informações do financiamento'!$C$6,('Tabela SAC x Prime'!B369+1),"")</f>
        <v>365</v>
      </c>
      <c r="C370" s="21">
        <f>IF(B370&lt;='Informações do financiamento'!$C$6,'Tabela SAC x Prime'!H369,"")</f>
        <v>1800</v>
      </c>
      <c r="D370" s="21">
        <f>IF(B370&lt;='Informações do financiamento'!$C$6,C370*($C$2),"")</f>
        <v>15.039280230543373</v>
      </c>
      <c r="E370" s="21">
        <f>IF(B370&lt;='Informações do financiamento'!$C$6,C370+D370,"")</f>
        <v>1815.0392802305435</v>
      </c>
      <c r="F370" s="21">
        <f>IF(B370&lt;='Informações do financiamento'!$C$6,'Informações do financiamento'!$C$4/'Informações do financiamento'!$C$6,"")</f>
        <v>50</v>
      </c>
      <c r="G370" s="21">
        <f>IF(B370&lt;='Informações do financiamento'!$C$6,F370+D370,"")</f>
        <v>65.039280230543369</v>
      </c>
      <c r="H370" s="22">
        <f>IF(B370&lt;='Informações do financiamento'!$C$6,E370-G370,"")</f>
        <v>1750</v>
      </c>
      <c r="I370" s="27"/>
      <c r="J370" s="27"/>
      <c r="K370" s="20">
        <f t="shared" si="1"/>
        <v>365</v>
      </c>
      <c r="L370" s="21">
        <f>IF(K370&lt;='Informações do financiamento'!$C$6,Q369,"")</f>
        <v>5369.2934661664503</v>
      </c>
      <c r="M370" s="21">
        <f>IF(K370&lt;='Informações do financiamento'!$C$6,L370*($C$2),"")</f>
        <v>44.861282820946002</v>
      </c>
      <c r="N370" s="21">
        <f>IF(K370&lt;='Informações do financiamento'!$C$6,L370+M370,"")</f>
        <v>5414.1547489873965</v>
      </c>
      <c r="O370" s="21">
        <f>IF(K370&lt;='Informações do financiamento'!$C$6,'Tabela SAC x Prime'!P370-'Tabela SAC x Prime'!M370,"")</f>
        <v>128.45673516604151</v>
      </c>
      <c r="P370" s="21">
        <f>IF(K370&lt;='Informações do financiamento'!$C$6,($L$6*$C$2)/(1-(1/(1+$C$2)^'Informações do financiamento'!$C$6)),"")</f>
        <v>173.31801798698751</v>
      </c>
      <c r="Q370" s="22">
        <f>IF(K370&lt;='Informações do financiamento'!$C$6,N370-P370,"")</f>
        <v>5240.8367310004087</v>
      </c>
      <c r="R370" s="27"/>
    </row>
    <row r="371" spans="1:18" ht="20.25" customHeight="1">
      <c r="A371" s="27"/>
      <c r="B371" s="20">
        <f>IF(B370&lt;'Informações do financiamento'!$C$6,('Tabela SAC x Prime'!B370+1),"")</f>
        <v>366</v>
      </c>
      <c r="C371" s="21">
        <f>IF(B371&lt;='Informações do financiamento'!$C$6,'Tabela SAC x Prime'!H370,"")</f>
        <v>1750</v>
      </c>
      <c r="D371" s="21">
        <f>IF(B371&lt;='Informações do financiamento'!$C$6,C371*($C$2),"")</f>
        <v>14.621522446361613</v>
      </c>
      <c r="E371" s="21">
        <f>IF(B371&lt;='Informações do financiamento'!$C$6,C371+D371,"")</f>
        <v>1764.6215224463617</v>
      </c>
      <c r="F371" s="21">
        <f>IF(B371&lt;='Informações do financiamento'!$C$6,'Informações do financiamento'!$C$4/'Informações do financiamento'!$C$6,"")</f>
        <v>50</v>
      </c>
      <c r="G371" s="21">
        <f>IF(B371&lt;='Informações do financiamento'!$C$6,F371+D371,"")</f>
        <v>64.62152244636161</v>
      </c>
      <c r="H371" s="22">
        <f>IF(B371&lt;='Informações do financiamento'!$C$6,E371-G371,"")</f>
        <v>1700</v>
      </c>
      <c r="I371" s="27"/>
      <c r="J371" s="27"/>
      <c r="K371" s="20">
        <f t="shared" si="1"/>
        <v>366</v>
      </c>
      <c r="L371" s="21">
        <f>IF(K371&lt;='Informações do financiamento'!$C$6,Q370,"")</f>
        <v>5240.8367310004087</v>
      </c>
      <c r="M371" s="21">
        <f>IF(K371&lt;='Informações do financiamento'!$C$6,L371*($C$2),"")</f>
        <v>43.788006800022224</v>
      </c>
      <c r="N371" s="21">
        <f>IF(K371&lt;='Informações do financiamento'!$C$6,L371+M371,"")</f>
        <v>5284.6247378004309</v>
      </c>
      <c r="O371" s="21">
        <f>IF(K371&lt;='Informações do financiamento'!$C$6,'Tabela SAC x Prime'!P371-'Tabela SAC x Prime'!M371,"")</f>
        <v>129.53001118696528</v>
      </c>
      <c r="P371" s="21">
        <f>IF(K371&lt;='Informações do financiamento'!$C$6,($L$6*$C$2)/(1-(1/(1+$C$2)^'Informações do financiamento'!$C$6)),"")</f>
        <v>173.31801798698751</v>
      </c>
      <c r="Q371" s="22">
        <f>IF(K371&lt;='Informações do financiamento'!$C$6,N371-P371,"")</f>
        <v>5111.3067198134431</v>
      </c>
      <c r="R371" s="27"/>
    </row>
    <row r="372" spans="1:18" ht="20.25" customHeight="1">
      <c r="A372" s="27"/>
      <c r="B372" s="20">
        <f>IF(B371&lt;'Informações do financiamento'!$C$6,('Tabela SAC x Prime'!B371+1),"")</f>
        <v>367</v>
      </c>
      <c r="C372" s="21">
        <f>IF(B372&lt;='Informações do financiamento'!$C$6,'Tabela SAC x Prime'!H371,"")</f>
        <v>1700</v>
      </c>
      <c r="D372" s="21">
        <f>IF(B372&lt;='Informações do financiamento'!$C$6,C372*($C$2),"")</f>
        <v>14.203764662179852</v>
      </c>
      <c r="E372" s="21">
        <f>IF(B372&lt;='Informações do financiamento'!$C$6,C372+D372,"")</f>
        <v>1714.2037646621798</v>
      </c>
      <c r="F372" s="21">
        <f>IF(B372&lt;='Informações do financiamento'!$C$6,'Informações do financiamento'!$C$4/'Informações do financiamento'!$C$6,"")</f>
        <v>50</v>
      </c>
      <c r="G372" s="21">
        <f>IF(B372&lt;='Informações do financiamento'!$C$6,F372+D372,"")</f>
        <v>64.20376466217985</v>
      </c>
      <c r="H372" s="22">
        <f>IF(B372&lt;='Informações do financiamento'!$C$6,E372-G372,"")</f>
        <v>1650</v>
      </c>
      <c r="I372" s="27"/>
      <c r="J372" s="27"/>
      <c r="K372" s="20">
        <f t="shared" si="1"/>
        <v>367</v>
      </c>
      <c r="L372" s="21">
        <f>IF(K372&lt;='Informações do financiamento'!$C$6,Q371,"")</f>
        <v>5111.3067198134431</v>
      </c>
      <c r="M372" s="21">
        <f>IF(K372&lt;='Informações do financiamento'!$C$6,L372*($C$2),"")</f>
        <v>42.705763390852113</v>
      </c>
      <c r="N372" s="21">
        <f>IF(K372&lt;='Informações do financiamento'!$C$6,L372+M372,"")</f>
        <v>5154.0124832042957</v>
      </c>
      <c r="O372" s="21">
        <f>IF(K372&lt;='Informações do financiamento'!$C$6,'Tabela SAC x Prime'!P372-'Tabela SAC x Prime'!M372,"")</f>
        <v>130.61225459613541</v>
      </c>
      <c r="P372" s="21">
        <f>IF(K372&lt;='Informações do financiamento'!$C$6,($L$6*$C$2)/(1-(1/(1+$C$2)^'Informações do financiamento'!$C$6)),"")</f>
        <v>173.31801798698751</v>
      </c>
      <c r="Q372" s="22">
        <f>IF(K372&lt;='Informações do financiamento'!$C$6,N372-P372,"")</f>
        <v>4980.6944652173079</v>
      </c>
      <c r="R372" s="27"/>
    </row>
    <row r="373" spans="1:18" ht="20.25" customHeight="1">
      <c r="A373" s="27"/>
      <c r="B373" s="20">
        <f>IF(B372&lt;'Informações do financiamento'!$C$6,('Tabela SAC x Prime'!B372+1),"")</f>
        <v>368</v>
      </c>
      <c r="C373" s="21">
        <f>IF(B373&lt;='Informações do financiamento'!$C$6,'Tabela SAC x Prime'!H372,"")</f>
        <v>1650</v>
      </c>
      <c r="D373" s="21">
        <f>IF(B373&lt;='Informações do financiamento'!$C$6,C373*($C$2),"")</f>
        <v>13.786006877998091</v>
      </c>
      <c r="E373" s="21">
        <f>IF(B373&lt;='Informações do financiamento'!$C$6,C373+D373,"")</f>
        <v>1663.786006877998</v>
      </c>
      <c r="F373" s="21">
        <f>IF(B373&lt;='Informações do financiamento'!$C$6,'Informações do financiamento'!$C$4/'Informações do financiamento'!$C$6,"")</f>
        <v>50</v>
      </c>
      <c r="G373" s="21">
        <f>IF(B373&lt;='Informações do financiamento'!$C$6,F373+D373,"")</f>
        <v>63.786006877998091</v>
      </c>
      <c r="H373" s="22">
        <f>IF(B373&lt;='Informações do financiamento'!$C$6,E373-G373,"")</f>
        <v>1600</v>
      </c>
      <c r="I373" s="27"/>
      <c r="J373" s="27"/>
      <c r="K373" s="20">
        <f t="shared" si="1"/>
        <v>368</v>
      </c>
      <c r="L373" s="21">
        <f>IF(K373&lt;='Informações do financiamento'!$C$6,Q372,"")</f>
        <v>4980.6944652173079</v>
      </c>
      <c r="M373" s="21">
        <f>IF(K373&lt;='Informações do financiamento'!$C$6,L373*($C$2),"")</f>
        <v>41.614477669510805</v>
      </c>
      <c r="N373" s="21">
        <f>IF(K373&lt;='Informações do financiamento'!$C$6,L373+M373,"")</f>
        <v>5022.3089428868188</v>
      </c>
      <c r="O373" s="21">
        <f>IF(K373&lt;='Informações do financiamento'!$C$6,'Tabela SAC x Prime'!P373-'Tabela SAC x Prime'!M373,"")</f>
        <v>131.70354031747672</v>
      </c>
      <c r="P373" s="21">
        <f>IF(K373&lt;='Informações do financiamento'!$C$6,($L$6*$C$2)/(1-(1/(1+$C$2)^'Informações do financiamento'!$C$6)),"")</f>
        <v>173.31801798698751</v>
      </c>
      <c r="Q373" s="22">
        <f>IF(K373&lt;='Informações do financiamento'!$C$6,N373-P373,"")</f>
        <v>4848.990924899831</v>
      </c>
      <c r="R373" s="27"/>
    </row>
    <row r="374" spans="1:18" ht="20.25" customHeight="1">
      <c r="A374" s="27"/>
      <c r="B374" s="20">
        <f>IF(B373&lt;'Informações do financiamento'!$C$6,('Tabela SAC x Prime'!B373+1),"")</f>
        <v>369</v>
      </c>
      <c r="C374" s="21">
        <f>IF(B374&lt;='Informações do financiamento'!$C$6,'Tabela SAC x Prime'!H373,"")</f>
        <v>1600</v>
      </c>
      <c r="D374" s="21">
        <f>IF(B374&lt;='Informações do financiamento'!$C$6,C374*($C$2),"")</f>
        <v>13.368249093816331</v>
      </c>
      <c r="E374" s="21">
        <f>IF(B374&lt;='Informações do financiamento'!$C$6,C374+D374,"")</f>
        <v>1613.3682490938163</v>
      </c>
      <c r="F374" s="21">
        <f>IF(B374&lt;='Informações do financiamento'!$C$6,'Informações do financiamento'!$C$4/'Informações do financiamento'!$C$6,"")</f>
        <v>50</v>
      </c>
      <c r="G374" s="21">
        <f>IF(B374&lt;='Informações do financiamento'!$C$6,F374+D374,"")</f>
        <v>63.368249093816331</v>
      </c>
      <c r="H374" s="22">
        <f>IF(B374&lt;='Informações do financiamento'!$C$6,E374-G374,"")</f>
        <v>1550</v>
      </c>
      <c r="I374" s="27"/>
      <c r="J374" s="27"/>
      <c r="K374" s="20">
        <f t="shared" si="1"/>
        <v>369</v>
      </c>
      <c r="L374" s="21">
        <f>IF(K374&lt;='Informações do financiamento'!$C$6,Q373,"")</f>
        <v>4848.990924899831</v>
      </c>
      <c r="M374" s="21">
        <f>IF(K374&lt;='Informações do financiamento'!$C$6,L374*($C$2),"")</f>
        <v>40.514074086072362</v>
      </c>
      <c r="N374" s="21">
        <f>IF(K374&lt;='Informações do financiamento'!$C$6,L374+M374,"")</f>
        <v>4889.5049989859035</v>
      </c>
      <c r="O374" s="21">
        <f>IF(K374&lt;='Informações do financiamento'!$C$6,'Tabela SAC x Prime'!P374-'Tabela SAC x Prime'!M374,"")</f>
        <v>132.80394390091516</v>
      </c>
      <c r="P374" s="21">
        <f>IF(K374&lt;='Informações do financiamento'!$C$6,($L$6*$C$2)/(1-(1/(1+$C$2)^'Informações do financiamento'!$C$6)),"")</f>
        <v>173.31801798698751</v>
      </c>
      <c r="Q374" s="22">
        <f>IF(K374&lt;='Informações do financiamento'!$C$6,N374-P374,"")</f>
        <v>4716.1869809989157</v>
      </c>
      <c r="R374" s="27"/>
    </row>
    <row r="375" spans="1:18" ht="20.25" customHeight="1">
      <c r="A375" s="27"/>
      <c r="B375" s="20">
        <f>IF(B374&lt;'Informações do financiamento'!$C$6,('Tabela SAC x Prime'!B374+1),"")</f>
        <v>370</v>
      </c>
      <c r="C375" s="21">
        <f>IF(B375&lt;='Informações do financiamento'!$C$6,'Tabela SAC x Prime'!H374,"")</f>
        <v>1550</v>
      </c>
      <c r="D375" s="21">
        <f>IF(B375&lt;='Informações do financiamento'!$C$6,C375*($C$2),"")</f>
        <v>12.950491309634572</v>
      </c>
      <c r="E375" s="21">
        <f>IF(B375&lt;='Informações do financiamento'!$C$6,C375+D375,"")</f>
        <v>1562.9504913096346</v>
      </c>
      <c r="F375" s="21">
        <f>IF(B375&lt;='Informações do financiamento'!$C$6,'Informações do financiamento'!$C$4/'Informações do financiamento'!$C$6,"")</f>
        <v>50</v>
      </c>
      <c r="G375" s="21">
        <f>IF(B375&lt;='Informações do financiamento'!$C$6,F375+D375,"")</f>
        <v>62.950491309634572</v>
      </c>
      <c r="H375" s="22">
        <f>IF(B375&lt;='Informações do financiamento'!$C$6,E375-G375,"")</f>
        <v>1500</v>
      </c>
      <c r="I375" s="27"/>
      <c r="J375" s="27"/>
      <c r="K375" s="20">
        <f t="shared" si="1"/>
        <v>370</v>
      </c>
      <c r="L375" s="21">
        <f>IF(K375&lt;='Informações do financiamento'!$C$6,Q374,"")</f>
        <v>4716.1869809989157</v>
      </c>
      <c r="M375" s="21">
        <f>IF(K375&lt;='Informações do financiamento'!$C$6,L375*($C$2),"")</f>
        <v>39.40447645937946</v>
      </c>
      <c r="N375" s="21">
        <f>IF(K375&lt;='Informações do financiamento'!$C$6,L375+M375,"")</f>
        <v>4755.5914574582948</v>
      </c>
      <c r="O375" s="21">
        <f>IF(K375&lt;='Informações do financiamento'!$C$6,'Tabela SAC x Prime'!P375-'Tabela SAC x Prime'!M375,"")</f>
        <v>133.91354152760806</v>
      </c>
      <c r="P375" s="21">
        <f>IF(K375&lt;='Informações do financiamento'!$C$6,($L$6*$C$2)/(1-(1/(1+$C$2)^'Informações do financiamento'!$C$6)),"")</f>
        <v>173.31801798698751</v>
      </c>
      <c r="Q375" s="22">
        <f>IF(K375&lt;='Informações do financiamento'!$C$6,N375-P375,"")</f>
        <v>4582.273439471307</v>
      </c>
      <c r="R375" s="27"/>
    </row>
    <row r="376" spans="1:18" ht="20.25" customHeight="1">
      <c r="A376" s="27"/>
      <c r="B376" s="20">
        <f>IF(B375&lt;'Informações do financiamento'!$C$6,('Tabela SAC x Prime'!B375+1),"")</f>
        <v>371</v>
      </c>
      <c r="C376" s="21">
        <f>IF(B376&lt;='Informações do financiamento'!$C$6,'Tabela SAC x Prime'!H375,"")</f>
        <v>1500</v>
      </c>
      <c r="D376" s="21">
        <f>IF(B376&lt;='Informações do financiamento'!$C$6,C376*($C$2),"")</f>
        <v>12.53273352545281</v>
      </c>
      <c r="E376" s="21">
        <f>IF(B376&lt;='Informações do financiamento'!$C$6,C376+D376,"")</f>
        <v>1512.5327335254528</v>
      </c>
      <c r="F376" s="21">
        <f>IF(B376&lt;='Informações do financiamento'!$C$6,'Informações do financiamento'!$C$4/'Informações do financiamento'!$C$6,"")</f>
        <v>50</v>
      </c>
      <c r="G376" s="21">
        <f>IF(B376&lt;='Informações do financiamento'!$C$6,F376+D376,"")</f>
        <v>62.532733525452812</v>
      </c>
      <c r="H376" s="22">
        <f>IF(B376&lt;='Informações do financiamento'!$C$6,E376-G376,"")</f>
        <v>1450</v>
      </c>
      <c r="I376" s="27"/>
      <c r="J376" s="27"/>
      <c r="K376" s="20">
        <f t="shared" si="1"/>
        <v>371</v>
      </c>
      <c r="L376" s="21">
        <f>IF(K376&lt;='Informações do financiamento'!$C$6,Q375,"")</f>
        <v>4582.273439471307</v>
      </c>
      <c r="M376" s="21">
        <f>IF(K376&lt;='Informações do financiamento'!$C$6,L376*($C$2),"")</f>
        <v>38.285607971769338</v>
      </c>
      <c r="N376" s="21">
        <f>IF(K376&lt;='Informações do financiamento'!$C$6,L376+M376,"")</f>
        <v>4620.5590474430765</v>
      </c>
      <c r="O376" s="21">
        <f>IF(K376&lt;='Informações do financiamento'!$C$6,'Tabela SAC x Prime'!P376-'Tabela SAC x Prime'!M376,"")</f>
        <v>135.03241001521818</v>
      </c>
      <c r="P376" s="21">
        <f>IF(K376&lt;='Informações do financiamento'!$C$6,($L$6*$C$2)/(1-(1/(1+$C$2)^'Informações do financiamento'!$C$6)),"")</f>
        <v>173.31801798698751</v>
      </c>
      <c r="Q376" s="22">
        <f>IF(K376&lt;='Informações do financiamento'!$C$6,N376-P376,"")</f>
        <v>4447.2410294560887</v>
      </c>
      <c r="R376" s="27"/>
    </row>
    <row r="377" spans="1:18" ht="20.25" customHeight="1">
      <c r="A377" s="27"/>
      <c r="B377" s="20">
        <f>IF(B376&lt;'Informações do financiamento'!$C$6,('Tabela SAC x Prime'!B376+1),"")</f>
        <v>372</v>
      </c>
      <c r="C377" s="21">
        <f>IF(B377&lt;='Informações do financiamento'!$C$6,'Tabela SAC x Prime'!H376,"")</f>
        <v>1450</v>
      </c>
      <c r="D377" s="21">
        <f>IF(B377&lt;='Informações do financiamento'!$C$6,C377*($C$2),"")</f>
        <v>12.114975741271049</v>
      </c>
      <c r="E377" s="21">
        <f>IF(B377&lt;='Informações do financiamento'!$C$6,C377+D377,"")</f>
        <v>1462.1149757412711</v>
      </c>
      <c r="F377" s="21">
        <f>IF(B377&lt;='Informações do financiamento'!$C$6,'Informações do financiamento'!$C$4/'Informações do financiamento'!$C$6,"")</f>
        <v>50</v>
      </c>
      <c r="G377" s="21">
        <f>IF(B377&lt;='Informações do financiamento'!$C$6,F377+D377,"")</f>
        <v>62.114975741271053</v>
      </c>
      <c r="H377" s="22">
        <f>IF(B377&lt;='Informações do financiamento'!$C$6,E377-G377,"")</f>
        <v>1400</v>
      </c>
      <c r="I377" s="27"/>
      <c r="J377" s="27"/>
      <c r="K377" s="20">
        <f t="shared" si="1"/>
        <v>372</v>
      </c>
      <c r="L377" s="21">
        <f>IF(K377&lt;='Informações do financiamento'!$C$6,Q376,"")</f>
        <v>4447.2410294560887</v>
      </c>
      <c r="M377" s="21">
        <f>IF(K377&lt;='Informações do financiamento'!$C$6,L377*($C$2),"")</f>
        <v>37.157391163755726</v>
      </c>
      <c r="N377" s="21">
        <f>IF(K377&lt;='Informações do financiamento'!$C$6,L377+M377,"")</f>
        <v>4484.3984206198447</v>
      </c>
      <c r="O377" s="21">
        <f>IF(K377&lt;='Informações do financiamento'!$C$6,'Tabela SAC x Prime'!P377-'Tabela SAC x Prime'!M377,"")</f>
        <v>136.16062682323178</v>
      </c>
      <c r="P377" s="21">
        <f>IF(K377&lt;='Informações do financiamento'!$C$6,($L$6*$C$2)/(1-(1/(1+$C$2)^'Informações do financiamento'!$C$6)),"")</f>
        <v>173.31801798698751</v>
      </c>
      <c r="Q377" s="22">
        <f>IF(K377&lt;='Informações do financiamento'!$C$6,N377-P377,"")</f>
        <v>4311.0804026328569</v>
      </c>
      <c r="R377" s="27"/>
    </row>
    <row r="378" spans="1:18" ht="20.25" customHeight="1">
      <c r="A378" s="27"/>
      <c r="B378" s="20">
        <f>IF(B377&lt;'Informações do financiamento'!$C$6,('Tabela SAC x Prime'!B377+1),"")</f>
        <v>373</v>
      </c>
      <c r="C378" s="21">
        <f>IF(B378&lt;='Informações do financiamento'!$C$6,'Tabela SAC x Prime'!H377,"")</f>
        <v>1400</v>
      </c>
      <c r="D378" s="21">
        <f>IF(B378&lt;='Informações do financiamento'!$C$6,C378*($C$2),"")</f>
        <v>11.69721795708929</v>
      </c>
      <c r="E378" s="21">
        <f>IF(B378&lt;='Informações do financiamento'!$C$6,C378+D378,"")</f>
        <v>1411.6972179570894</v>
      </c>
      <c r="F378" s="21">
        <f>IF(B378&lt;='Informações do financiamento'!$C$6,'Informações do financiamento'!$C$4/'Informações do financiamento'!$C$6,"")</f>
        <v>50</v>
      </c>
      <c r="G378" s="21">
        <f>IF(B378&lt;='Informações do financiamento'!$C$6,F378+D378,"")</f>
        <v>61.697217957089293</v>
      </c>
      <c r="H378" s="22">
        <f>IF(B378&lt;='Informações do financiamento'!$C$6,E378-G378,"")</f>
        <v>1350</v>
      </c>
      <c r="I378" s="27"/>
      <c r="J378" s="27"/>
      <c r="K378" s="20">
        <f t="shared" si="1"/>
        <v>373</v>
      </c>
      <c r="L378" s="21">
        <f>IF(K378&lt;='Informações do financiamento'!$C$6,Q377,"")</f>
        <v>4311.0804026328569</v>
      </c>
      <c r="M378" s="21">
        <f>IF(K378&lt;='Informações do financiamento'!$C$6,L378*($C$2),"")</f>
        <v>36.01974792866627</v>
      </c>
      <c r="N378" s="21">
        <f>IF(K378&lt;='Informações do financiamento'!$C$6,L378+M378,"")</f>
        <v>4347.1001505615232</v>
      </c>
      <c r="O378" s="21">
        <f>IF(K378&lt;='Informações do financiamento'!$C$6,'Tabela SAC x Prime'!P378-'Tabela SAC x Prime'!M378,"")</f>
        <v>137.29827005832124</v>
      </c>
      <c r="P378" s="21">
        <f>IF(K378&lt;='Informações do financiamento'!$C$6,($L$6*$C$2)/(1-(1/(1+$C$2)^'Informações do financiamento'!$C$6)),"")</f>
        <v>173.31801798698751</v>
      </c>
      <c r="Q378" s="22">
        <f>IF(K378&lt;='Informações do financiamento'!$C$6,N378-P378,"")</f>
        <v>4173.7821325745354</v>
      </c>
      <c r="R378" s="27"/>
    </row>
    <row r="379" spans="1:18" ht="20.25" customHeight="1">
      <c r="A379" s="27"/>
      <c r="B379" s="20">
        <f>IF(B378&lt;'Informações do financiamento'!$C$6,('Tabela SAC x Prime'!B378+1),"")</f>
        <v>374</v>
      </c>
      <c r="C379" s="21">
        <f>IF(B379&lt;='Informações do financiamento'!$C$6,'Tabela SAC x Prime'!H378,"")</f>
        <v>1350</v>
      </c>
      <c r="D379" s="21">
        <f>IF(B379&lt;='Informações do financiamento'!$C$6,C379*($C$2),"")</f>
        <v>11.27946017290753</v>
      </c>
      <c r="E379" s="21">
        <f>IF(B379&lt;='Informações do financiamento'!$C$6,C379+D379,"")</f>
        <v>1361.2794601729074</v>
      </c>
      <c r="F379" s="21">
        <f>IF(B379&lt;='Informações do financiamento'!$C$6,'Informações do financiamento'!$C$4/'Informações do financiamento'!$C$6,"")</f>
        <v>50</v>
      </c>
      <c r="G379" s="21">
        <f>IF(B379&lt;='Informações do financiamento'!$C$6,F379+D379,"")</f>
        <v>61.279460172907534</v>
      </c>
      <c r="H379" s="22">
        <f>IF(B379&lt;='Informações do financiamento'!$C$6,E379-G379,"")</f>
        <v>1300</v>
      </c>
      <c r="I379" s="27"/>
      <c r="J379" s="27"/>
      <c r="K379" s="20">
        <f t="shared" si="1"/>
        <v>374</v>
      </c>
      <c r="L379" s="21">
        <f>IF(K379&lt;='Informações do financiamento'!$C$6,Q378,"")</f>
        <v>4173.7821325745354</v>
      </c>
      <c r="M379" s="21">
        <f>IF(K379&lt;='Informações do financiamento'!$C$6,L379*($C$2),"")</f>
        <v>34.872599507235201</v>
      </c>
      <c r="N379" s="21">
        <f>IF(K379&lt;='Informações do financiamento'!$C$6,L379+M379,"")</f>
        <v>4208.6547320817708</v>
      </c>
      <c r="O379" s="21">
        <f>IF(K379&lt;='Informações do financiamento'!$C$6,'Tabela SAC x Prime'!P379-'Tabela SAC x Prime'!M379,"")</f>
        <v>138.44541847975231</v>
      </c>
      <c r="P379" s="21">
        <f>IF(K379&lt;='Informações do financiamento'!$C$6,($L$6*$C$2)/(1-(1/(1+$C$2)^'Informações do financiamento'!$C$6)),"")</f>
        <v>173.31801798698751</v>
      </c>
      <c r="Q379" s="22">
        <f>IF(K379&lt;='Informações do financiamento'!$C$6,N379-P379,"")</f>
        <v>4035.3367140947835</v>
      </c>
      <c r="R379" s="27"/>
    </row>
    <row r="380" spans="1:18" ht="20.25" customHeight="1">
      <c r="A380" s="27"/>
      <c r="B380" s="20">
        <f>IF(B379&lt;'Informações do financiamento'!$C$6,('Tabela SAC x Prime'!B379+1),"")</f>
        <v>375</v>
      </c>
      <c r="C380" s="21">
        <f>IF(B380&lt;='Informações do financiamento'!$C$6,'Tabela SAC x Prime'!H379,"")</f>
        <v>1300</v>
      </c>
      <c r="D380" s="21">
        <f>IF(B380&lt;='Informações do financiamento'!$C$6,C380*($C$2),"")</f>
        <v>10.861702388725769</v>
      </c>
      <c r="E380" s="21">
        <f>IF(B380&lt;='Informações do financiamento'!$C$6,C380+D380,"")</f>
        <v>1310.8617023887257</v>
      </c>
      <c r="F380" s="21">
        <f>IF(B380&lt;='Informações do financiamento'!$C$6,'Informações do financiamento'!$C$4/'Informações do financiamento'!$C$6,"")</f>
        <v>50</v>
      </c>
      <c r="G380" s="21">
        <f>IF(B380&lt;='Informações do financiamento'!$C$6,F380+D380,"")</f>
        <v>60.861702388725767</v>
      </c>
      <c r="H380" s="22">
        <f>IF(B380&lt;='Informações do financiamento'!$C$6,E380-G380,"")</f>
        <v>1250</v>
      </c>
      <c r="I380" s="27"/>
      <c r="J380" s="27"/>
      <c r="K380" s="20">
        <f t="shared" si="1"/>
        <v>375</v>
      </c>
      <c r="L380" s="21">
        <f>IF(K380&lt;='Informações do financiamento'!$C$6,Q379,"")</f>
        <v>4035.3367140947835</v>
      </c>
      <c r="M380" s="21">
        <f>IF(K380&lt;='Informações do financiamento'!$C$6,L380*($C$2),"")</f>
        <v>33.715866482150851</v>
      </c>
      <c r="N380" s="21">
        <f>IF(K380&lt;='Informações do financiamento'!$C$6,L380+M380,"")</f>
        <v>4069.0525805769344</v>
      </c>
      <c r="O380" s="21">
        <f>IF(K380&lt;='Informações do financiamento'!$C$6,'Tabela SAC x Prime'!P380-'Tabela SAC x Prime'!M380,"")</f>
        <v>139.60215150483666</v>
      </c>
      <c r="P380" s="21">
        <f>IF(K380&lt;='Informações do financiamento'!$C$6,($L$6*$C$2)/(1-(1/(1+$C$2)^'Informações do financiamento'!$C$6)),"")</f>
        <v>173.31801798698751</v>
      </c>
      <c r="Q380" s="22">
        <f>IF(K380&lt;='Informações do financiamento'!$C$6,N380-P380,"")</f>
        <v>3895.734562589947</v>
      </c>
      <c r="R380" s="27"/>
    </row>
    <row r="381" spans="1:18" ht="20.25" customHeight="1">
      <c r="A381" s="27"/>
      <c r="B381" s="20">
        <f>IF(B380&lt;'Informações do financiamento'!$C$6,('Tabela SAC x Prime'!B380+1),"")</f>
        <v>376</v>
      </c>
      <c r="C381" s="21">
        <f>IF(B381&lt;='Informações do financiamento'!$C$6,'Tabela SAC x Prime'!H380,"")</f>
        <v>1250</v>
      </c>
      <c r="D381" s="21">
        <f>IF(B381&lt;='Informações do financiamento'!$C$6,C381*($C$2),"")</f>
        <v>10.443944604544008</v>
      </c>
      <c r="E381" s="21">
        <f>IF(B381&lt;='Informações do financiamento'!$C$6,C381+D381,"")</f>
        <v>1260.443944604544</v>
      </c>
      <c r="F381" s="21">
        <f>IF(B381&lt;='Informações do financiamento'!$C$6,'Informações do financiamento'!$C$4/'Informações do financiamento'!$C$6,"")</f>
        <v>50</v>
      </c>
      <c r="G381" s="21">
        <f>IF(B381&lt;='Informações do financiamento'!$C$6,F381+D381,"")</f>
        <v>60.443944604544008</v>
      </c>
      <c r="H381" s="22">
        <f>IF(B381&lt;='Informações do financiamento'!$C$6,E381-G381,"")</f>
        <v>1200</v>
      </c>
      <c r="I381" s="27"/>
      <c r="J381" s="27"/>
      <c r="K381" s="20">
        <f t="shared" si="1"/>
        <v>376</v>
      </c>
      <c r="L381" s="21">
        <f>IF(K381&lt;='Informações do financiamento'!$C$6,Q380,"")</f>
        <v>3895.734562589947</v>
      </c>
      <c r="M381" s="21">
        <f>IF(K381&lt;='Informações do financiamento'!$C$6,L381*($C$2),"")</f>
        <v>32.54946877255751</v>
      </c>
      <c r="N381" s="21">
        <f>IF(K381&lt;='Informações do financiamento'!$C$6,L381+M381,"")</f>
        <v>3928.2840313625047</v>
      </c>
      <c r="O381" s="21">
        <f>IF(K381&lt;='Informações do financiamento'!$C$6,'Tabela SAC x Prime'!P381-'Tabela SAC x Prime'!M381,"")</f>
        <v>140.76854921443001</v>
      </c>
      <c r="P381" s="21">
        <f>IF(K381&lt;='Informações do financiamento'!$C$6,($L$6*$C$2)/(1-(1/(1+$C$2)^'Informações do financiamento'!$C$6)),"")</f>
        <v>173.31801798698751</v>
      </c>
      <c r="Q381" s="22">
        <f>IF(K381&lt;='Informações do financiamento'!$C$6,N381-P381,"")</f>
        <v>3754.9660133755174</v>
      </c>
      <c r="R381" s="27"/>
    </row>
    <row r="382" spans="1:18" ht="20.25" customHeight="1">
      <c r="A382" s="27"/>
      <c r="B382" s="20">
        <f>IF(B381&lt;'Informações do financiamento'!$C$6,('Tabela SAC x Prime'!B381+1),"")</f>
        <v>377</v>
      </c>
      <c r="C382" s="21">
        <f>IF(B382&lt;='Informações do financiamento'!$C$6,'Tabela SAC x Prime'!H381,"")</f>
        <v>1200</v>
      </c>
      <c r="D382" s="21">
        <f>IF(B382&lt;='Informações do financiamento'!$C$6,C382*($C$2),"")</f>
        <v>10.026186820362248</v>
      </c>
      <c r="E382" s="21">
        <f>IF(B382&lt;='Informações do financiamento'!$C$6,C382+D382,"")</f>
        <v>1210.0261868203622</v>
      </c>
      <c r="F382" s="21">
        <f>IF(B382&lt;='Informações do financiamento'!$C$6,'Informações do financiamento'!$C$4/'Informações do financiamento'!$C$6,"")</f>
        <v>50</v>
      </c>
      <c r="G382" s="21">
        <f>IF(B382&lt;='Informações do financiamento'!$C$6,F382+D382,"")</f>
        <v>60.026186820362248</v>
      </c>
      <c r="H382" s="22">
        <f>IF(B382&lt;='Informações do financiamento'!$C$6,E382-G382,"")</f>
        <v>1150</v>
      </c>
      <c r="I382" s="27"/>
      <c r="J382" s="27"/>
      <c r="K382" s="20">
        <f t="shared" si="1"/>
        <v>377</v>
      </c>
      <c r="L382" s="21">
        <f>IF(K382&lt;='Informações do financiamento'!$C$6,Q381,"")</f>
        <v>3754.9660133755174</v>
      </c>
      <c r="M382" s="21">
        <f>IF(K382&lt;='Informações do financiamento'!$C$6,L382*($C$2),"")</f>
        <v>31.373325628511488</v>
      </c>
      <c r="N382" s="21">
        <f>IF(K382&lt;='Informações do financiamento'!$C$6,L382+M382,"")</f>
        <v>3786.3393390040287</v>
      </c>
      <c r="O382" s="21">
        <f>IF(K382&lt;='Informações do financiamento'!$C$6,'Tabela SAC x Prime'!P382-'Tabela SAC x Prime'!M382,"")</f>
        <v>141.94469235847603</v>
      </c>
      <c r="P382" s="21">
        <f>IF(K382&lt;='Informações do financiamento'!$C$6,($L$6*$C$2)/(1-(1/(1+$C$2)^'Informações do financiamento'!$C$6)),"")</f>
        <v>173.31801798698751</v>
      </c>
      <c r="Q382" s="22">
        <f>IF(K382&lt;='Informações do financiamento'!$C$6,N382-P382,"")</f>
        <v>3613.0213210170414</v>
      </c>
      <c r="R382" s="27"/>
    </row>
    <row r="383" spans="1:18" ht="20.25" customHeight="1">
      <c r="A383" s="27"/>
      <c r="B383" s="20">
        <f>IF(B382&lt;'Informações do financiamento'!$C$6,('Tabela SAC x Prime'!B382+1),"")</f>
        <v>378</v>
      </c>
      <c r="C383" s="21">
        <f>IF(B383&lt;='Informações do financiamento'!$C$6,'Tabela SAC x Prime'!H382,"")</f>
        <v>1150</v>
      </c>
      <c r="D383" s="21">
        <f>IF(B383&lt;='Informações do financiamento'!$C$6,C383*($C$2),"")</f>
        <v>9.6084290361804889</v>
      </c>
      <c r="E383" s="21">
        <f>IF(B383&lt;='Informações do financiamento'!$C$6,C383+D383,"")</f>
        <v>1159.6084290361805</v>
      </c>
      <c r="F383" s="21">
        <f>IF(B383&lt;='Informações do financiamento'!$C$6,'Informações do financiamento'!$C$4/'Informações do financiamento'!$C$6,"")</f>
        <v>50</v>
      </c>
      <c r="G383" s="21">
        <f>IF(B383&lt;='Informações do financiamento'!$C$6,F383+D383,"")</f>
        <v>59.608429036180489</v>
      </c>
      <c r="H383" s="22">
        <f>IF(B383&lt;='Informações do financiamento'!$C$6,E383-G383,"")</f>
        <v>1100</v>
      </c>
      <c r="I383" s="27"/>
      <c r="J383" s="27"/>
      <c r="K383" s="20">
        <f t="shared" si="1"/>
        <v>378</v>
      </c>
      <c r="L383" s="21">
        <f>IF(K383&lt;='Informações do financiamento'!$C$6,Q382,"")</f>
        <v>3613.0213210170414</v>
      </c>
      <c r="M383" s="21">
        <f>IF(K383&lt;='Informações do financiamento'!$C$6,L383*($C$2),"")</f>
        <v>30.187355625390715</v>
      </c>
      <c r="N383" s="21">
        <f>IF(K383&lt;='Informações do financiamento'!$C$6,L383+M383,"")</f>
        <v>3643.2086766424322</v>
      </c>
      <c r="O383" s="21">
        <f>IF(K383&lt;='Informações do financiamento'!$C$6,'Tabela SAC x Prime'!P383-'Tabela SAC x Prime'!M383,"")</f>
        <v>143.13066236159679</v>
      </c>
      <c r="P383" s="21">
        <f>IF(K383&lt;='Informações do financiamento'!$C$6,($L$6*$C$2)/(1-(1/(1+$C$2)^'Informações do financiamento'!$C$6)),"")</f>
        <v>173.31801798698751</v>
      </c>
      <c r="Q383" s="22">
        <f>IF(K383&lt;='Informações do financiamento'!$C$6,N383-P383,"")</f>
        <v>3469.8906586554449</v>
      </c>
      <c r="R383" s="27"/>
    </row>
    <row r="384" spans="1:18" ht="20.25" customHeight="1">
      <c r="A384" s="27"/>
      <c r="B384" s="20">
        <f>IF(B383&lt;'Informações do financiamento'!$C$6,('Tabela SAC x Prime'!B383+1),"")</f>
        <v>379</v>
      </c>
      <c r="C384" s="21">
        <f>IF(B384&lt;='Informações do financiamento'!$C$6,'Tabela SAC x Prime'!H383,"")</f>
        <v>1100</v>
      </c>
      <c r="D384" s="21">
        <f>IF(B384&lt;='Informações do financiamento'!$C$6,C384*($C$2),"")</f>
        <v>9.1906712519987277</v>
      </c>
      <c r="E384" s="21">
        <f>IF(B384&lt;='Informações do financiamento'!$C$6,C384+D384,"")</f>
        <v>1109.1906712519988</v>
      </c>
      <c r="F384" s="21">
        <f>IF(B384&lt;='Informações do financiamento'!$C$6,'Informações do financiamento'!$C$4/'Informações do financiamento'!$C$6,"")</f>
        <v>50</v>
      </c>
      <c r="G384" s="21">
        <f>IF(B384&lt;='Informações do financiamento'!$C$6,F384+D384,"")</f>
        <v>59.190671251998729</v>
      </c>
      <c r="H384" s="22">
        <f>IF(B384&lt;='Informações do financiamento'!$C$6,E384-G384,"")</f>
        <v>1050</v>
      </c>
      <c r="I384" s="27"/>
      <c r="J384" s="27"/>
      <c r="K384" s="20">
        <f t="shared" si="1"/>
        <v>379</v>
      </c>
      <c r="L384" s="21">
        <f>IF(K384&lt;='Informações do financiamento'!$C$6,Q383,"")</f>
        <v>3469.8906586554449</v>
      </c>
      <c r="M384" s="21">
        <f>IF(K384&lt;='Informações do financiamento'!$C$6,L384*($C$2),"")</f>
        <v>28.991476658257753</v>
      </c>
      <c r="N384" s="21">
        <f>IF(K384&lt;='Informações do financiamento'!$C$6,L384+M384,"")</f>
        <v>3498.8821353137027</v>
      </c>
      <c r="O384" s="21">
        <f>IF(K384&lt;='Informações do financiamento'!$C$6,'Tabela SAC x Prime'!P384-'Tabela SAC x Prime'!M384,"")</f>
        <v>144.32654132872977</v>
      </c>
      <c r="P384" s="21">
        <f>IF(K384&lt;='Informações do financiamento'!$C$6,($L$6*$C$2)/(1-(1/(1+$C$2)^'Informações do financiamento'!$C$6)),"")</f>
        <v>173.31801798698751</v>
      </c>
      <c r="Q384" s="22">
        <f>IF(K384&lt;='Informações do financiamento'!$C$6,N384-P384,"")</f>
        <v>3325.5641173267154</v>
      </c>
      <c r="R384" s="27"/>
    </row>
    <row r="385" spans="1:18" ht="20.25" customHeight="1">
      <c r="A385" s="27"/>
      <c r="B385" s="20">
        <f>IF(B384&lt;'Informações do financiamento'!$C$6,('Tabela SAC x Prime'!B384+1),"")</f>
        <v>380</v>
      </c>
      <c r="C385" s="21">
        <f>IF(B385&lt;='Informações do financiamento'!$C$6,'Tabela SAC x Prime'!H384,"")</f>
        <v>1050</v>
      </c>
      <c r="D385" s="21">
        <f>IF(B385&lt;='Informações do financiamento'!$C$6,C385*($C$2),"")</f>
        <v>8.7729134678169665</v>
      </c>
      <c r="E385" s="21">
        <f>IF(B385&lt;='Informações do financiamento'!$C$6,C385+D385,"")</f>
        <v>1058.772913467817</v>
      </c>
      <c r="F385" s="21">
        <f>IF(B385&lt;='Informações do financiamento'!$C$6,'Informações do financiamento'!$C$4/'Informações do financiamento'!$C$6,"")</f>
        <v>50</v>
      </c>
      <c r="G385" s="21">
        <f>IF(B385&lt;='Informações do financiamento'!$C$6,F385+D385,"")</f>
        <v>58.772913467816963</v>
      </c>
      <c r="H385" s="22">
        <f>IF(B385&lt;='Informações do financiamento'!$C$6,E385-G385,"")</f>
        <v>1000.0000000000001</v>
      </c>
      <c r="I385" s="27"/>
      <c r="J385" s="27"/>
      <c r="K385" s="20">
        <f t="shared" si="1"/>
        <v>380</v>
      </c>
      <c r="L385" s="21">
        <f>IF(K385&lt;='Informações do financiamento'!$C$6,Q384,"")</f>
        <v>3325.5641173267154</v>
      </c>
      <c r="M385" s="21">
        <f>IF(K385&lt;='Informações do financiamento'!$C$6,L385*($C$2),"")</f>
        <v>27.785605936175607</v>
      </c>
      <c r="N385" s="21">
        <f>IF(K385&lt;='Informações do financiamento'!$C$6,L385+M385,"")</f>
        <v>3353.3497232628911</v>
      </c>
      <c r="O385" s="21">
        <f>IF(K385&lt;='Informações do financiamento'!$C$6,'Tabela SAC x Prime'!P385-'Tabela SAC x Prime'!M385,"")</f>
        <v>145.5324120508119</v>
      </c>
      <c r="P385" s="21">
        <f>IF(K385&lt;='Informações do financiamento'!$C$6,($L$6*$C$2)/(1-(1/(1+$C$2)^'Informações do financiamento'!$C$6)),"")</f>
        <v>173.31801798698751</v>
      </c>
      <c r="Q385" s="22">
        <f>IF(K385&lt;='Informações do financiamento'!$C$6,N385-P385,"")</f>
        <v>3180.0317052759037</v>
      </c>
      <c r="R385" s="27"/>
    </row>
    <row r="386" spans="1:18" ht="20.25" customHeight="1">
      <c r="A386" s="27"/>
      <c r="B386" s="20">
        <f>IF(B385&lt;'Informações do financiamento'!$C$6,('Tabela SAC x Prime'!B385+1),"")</f>
        <v>381</v>
      </c>
      <c r="C386" s="21">
        <f>IF(B386&lt;='Informações do financiamento'!$C$6,'Tabela SAC x Prime'!H385,"")</f>
        <v>1000.0000000000001</v>
      </c>
      <c r="D386" s="21">
        <f>IF(B386&lt;='Informações do financiamento'!$C$6,C386*($C$2),"")</f>
        <v>8.3551556836352088</v>
      </c>
      <c r="E386" s="21">
        <f>IF(B386&lt;='Informações do financiamento'!$C$6,C386+D386,"")</f>
        <v>1008.3551556836353</v>
      </c>
      <c r="F386" s="21">
        <f>IF(B386&lt;='Informações do financiamento'!$C$6,'Informações do financiamento'!$C$4/'Informações do financiamento'!$C$6,"")</f>
        <v>50</v>
      </c>
      <c r="G386" s="21">
        <f>IF(B386&lt;='Informações do financiamento'!$C$6,F386+D386,"")</f>
        <v>58.355155683635211</v>
      </c>
      <c r="H386" s="22">
        <f>IF(B386&lt;='Informações do financiamento'!$C$6,E386-G386,"")</f>
        <v>950.00000000000011</v>
      </c>
      <c r="I386" s="27"/>
      <c r="J386" s="27"/>
      <c r="K386" s="20">
        <f t="shared" si="1"/>
        <v>381</v>
      </c>
      <c r="L386" s="21">
        <f>IF(K386&lt;='Informações do financiamento'!$C$6,Q385,"")</f>
        <v>3180.0317052759037</v>
      </c>
      <c r="M386" s="21">
        <f>IF(K386&lt;='Informações do financiamento'!$C$6,L386*($C$2),"")</f>
        <v>26.569659976476128</v>
      </c>
      <c r="N386" s="21">
        <f>IF(K386&lt;='Informações do financiamento'!$C$6,L386+M386,"")</f>
        <v>3206.6013652523798</v>
      </c>
      <c r="O386" s="21">
        <f>IF(K386&lt;='Informações do financiamento'!$C$6,'Tabela SAC x Prime'!P386-'Tabela SAC x Prime'!M386,"")</f>
        <v>146.7483580105114</v>
      </c>
      <c r="P386" s="21">
        <f>IF(K386&lt;='Informações do financiamento'!$C$6,($L$6*$C$2)/(1-(1/(1+$C$2)^'Informações do financiamento'!$C$6)),"")</f>
        <v>173.31801798698751</v>
      </c>
      <c r="Q386" s="22">
        <f>IF(K386&lt;='Informações do financiamento'!$C$6,N386-P386,"")</f>
        <v>3033.2833472653924</v>
      </c>
      <c r="R386" s="27"/>
    </row>
    <row r="387" spans="1:18" ht="20.25" customHeight="1">
      <c r="A387" s="27"/>
      <c r="B387" s="20">
        <f>IF(B386&lt;'Informações do financiamento'!$C$6,('Tabela SAC x Prime'!B386+1),"")</f>
        <v>382</v>
      </c>
      <c r="C387" s="21">
        <f>IF(B387&lt;='Informações do financiamento'!$C$6,'Tabela SAC x Prime'!H386,"")</f>
        <v>950.00000000000011</v>
      </c>
      <c r="D387" s="21">
        <f>IF(B387&lt;='Informações do financiamento'!$C$6,C387*($C$2),"")</f>
        <v>7.9373978994534475</v>
      </c>
      <c r="E387" s="21">
        <f>IF(B387&lt;='Informações do financiamento'!$C$6,C387+D387,"")</f>
        <v>957.93739789945357</v>
      </c>
      <c r="F387" s="21">
        <f>IF(B387&lt;='Informações do financiamento'!$C$6,'Informações do financiamento'!$C$4/'Informações do financiamento'!$C$6,"")</f>
        <v>50</v>
      </c>
      <c r="G387" s="21">
        <f>IF(B387&lt;='Informações do financiamento'!$C$6,F387+D387,"")</f>
        <v>57.937397899453444</v>
      </c>
      <c r="H387" s="22">
        <f>IF(B387&lt;='Informações do financiamento'!$C$6,E387-G387,"")</f>
        <v>900.00000000000011</v>
      </c>
      <c r="I387" s="27"/>
      <c r="J387" s="27"/>
      <c r="K387" s="20">
        <f t="shared" si="1"/>
        <v>382</v>
      </c>
      <c r="L387" s="21">
        <f>IF(K387&lt;='Informações do financiamento'!$C$6,Q386,"")</f>
        <v>3033.2833472653924</v>
      </c>
      <c r="M387" s="21">
        <f>IF(K387&lt;='Informações do financiamento'!$C$6,L387*($C$2),"")</f>
        <v>25.343554598980468</v>
      </c>
      <c r="N387" s="21">
        <f>IF(K387&lt;='Informações do financiamento'!$C$6,L387+M387,"")</f>
        <v>3058.6269018643729</v>
      </c>
      <c r="O387" s="21">
        <f>IF(K387&lt;='Informações do financiamento'!$C$6,'Tabela SAC x Prime'!P387-'Tabela SAC x Prime'!M387,"")</f>
        <v>147.97446338800705</v>
      </c>
      <c r="P387" s="21">
        <f>IF(K387&lt;='Informações do financiamento'!$C$6,($L$6*$C$2)/(1-(1/(1+$C$2)^'Informações do financiamento'!$C$6)),"")</f>
        <v>173.31801798698751</v>
      </c>
      <c r="Q387" s="22">
        <f>IF(K387&lt;='Informações do financiamento'!$C$6,N387-P387,"")</f>
        <v>2885.3088838773856</v>
      </c>
      <c r="R387" s="39"/>
    </row>
    <row r="388" spans="1:18" ht="20.25" customHeight="1">
      <c r="A388" s="27"/>
      <c r="B388" s="20">
        <f>IF(B387&lt;'Informações do financiamento'!$C$6,('Tabela SAC x Prime'!B387+1),"")</f>
        <v>383</v>
      </c>
      <c r="C388" s="21">
        <f>IF(B388&lt;='Informações do financiamento'!$C$6,'Tabela SAC x Prime'!H387,"")</f>
        <v>900.00000000000011</v>
      </c>
      <c r="D388" s="21">
        <f>IF(B388&lt;='Informações do financiamento'!$C$6,C388*($C$2),"")</f>
        <v>7.5196401152716872</v>
      </c>
      <c r="E388" s="21">
        <f>IF(B388&lt;='Informações do financiamento'!$C$6,C388+D388,"")</f>
        <v>907.51964011527184</v>
      </c>
      <c r="F388" s="21">
        <f>IF(B388&lt;='Informações do financiamento'!$C$6,'Informações do financiamento'!$C$4/'Informações do financiamento'!$C$6,"")</f>
        <v>50</v>
      </c>
      <c r="G388" s="21">
        <f>IF(B388&lt;='Informações do financiamento'!$C$6,F388+D388,"")</f>
        <v>57.519640115271685</v>
      </c>
      <c r="H388" s="22">
        <f>IF(B388&lt;='Informações do financiamento'!$C$6,E388-G388,"")</f>
        <v>850.00000000000011</v>
      </c>
      <c r="I388" s="27"/>
      <c r="J388" s="27"/>
      <c r="K388" s="20">
        <f t="shared" si="1"/>
        <v>383</v>
      </c>
      <c r="L388" s="21">
        <f>IF(K388&lt;='Informações do financiamento'!$C$6,Q387,"")</f>
        <v>2885.3088838773856</v>
      </c>
      <c r="M388" s="21">
        <f>IF(K388&lt;='Informações do financiamento'!$C$6,L388*($C$2),"")</f>
        <v>24.107204920171295</v>
      </c>
      <c r="N388" s="21">
        <f>IF(K388&lt;='Informações do financiamento'!$C$6,L388+M388,"")</f>
        <v>2909.4160887975568</v>
      </c>
      <c r="O388" s="21">
        <f>IF(K388&lt;='Informações do financiamento'!$C$6,'Tabela SAC x Prime'!P388-'Tabela SAC x Prime'!M388,"")</f>
        <v>149.21081306681623</v>
      </c>
      <c r="P388" s="21">
        <f>IF(K388&lt;='Informações do financiamento'!$C$6,($L$6*$C$2)/(1-(1/(1+$C$2)^'Informações do financiamento'!$C$6)),"")</f>
        <v>173.31801798698751</v>
      </c>
      <c r="Q388" s="22">
        <f>IF(K388&lt;='Informações do financiamento'!$C$6,N388-P388,"")</f>
        <v>2736.0980708105694</v>
      </c>
      <c r="R388" s="39"/>
    </row>
    <row r="389" spans="1:18" ht="20.25" customHeight="1">
      <c r="A389" s="27"/>
      <c r="B389" s="20">
        <f>IF(B388&lt;'Informações do financiamento'!$C$6,('Tabela SAC x Prime'!B388+1),"")</f>
        <v>384</v>
      </c>
      <c r="C389" s="21">
        <f>IF(B389&lt;='Informações do financiamento'!$C$6,'Tabela SAC x Prime'!H388,"")</f>
        <v>850.00000000000011</v>
      </c>
      <c r="D389" s="21">
        <f>IF(B389&lt;='Informações do financiamento'!$C$6,C389*($C$2),"")</f>
        <v>7.1018823310899268</v>
      </c>
      <c r="E389" s="21">
        <f>IF(B389&lt;='Informações do financiamento'!$C$6,C389+D389,"")</f>
        <v>857.10188233109</v>
      </c>
      <c r="F389" s="21">
        <f>IF(B389&lt;='Informações do financiamento'!$C$6,'Informações do financiamento'!$C$4/'Informações do financiamento'!$C$6,"")</f>
        <v>50</v>
      </c>
      <c r="G389" s="21">
        <f>IF(B389&lt;='Informações do financiamento'!$C$6,F389+D389,"")</f>
        <v>57.101882331089925</v>
      </c>
      <c r="H389" s="22">
        <f>IF(B389&lt;='Informações do financiamento'!$C$6,E389-G389,"")</f>
        <v>800.00000000000011</v>
      </c>
      <c r="I389" s="27"/>
      <c r="J389" s="27"/>
      <c r="K389" s="20">
        <f t="shared" si="1"/>
        <v>384</v>
      </c>
      <c r="L389" s="21">
        <f>IF(K389&lt;='Informações do financiamento'!$C$6,Q388,"")</f>
        <v>2736.0980708105694</v>
      </c>
      <c r="M389" s="21">
        <f>IF(K389&lt;='Informações do financiamento'!$C$6,L389*($C$2),"")</f>
        <v>22.860525347316255</v>
      </c>
      <c r="N389" s="21">
        <f>IF(K389&lt;='Informações do financiamento'!$C$6,L389+M389,"")</f>
        <v>2758.9585961578855</v>
      </c>
      <c r="O389" s="21">
        <f>IF(K389&lt;='Informações do financiamento'!$C$6,'Tabela SAC x Prime'!P389-'Tabela SAC x Prime'!M389,"")</f>
        <v>150.45749263967127</v>
      </c>
      <c r="P389" s="21">
        <f>IF(K389&lt;='Informações do financiamento'!$C$6,($L$6*$C$2)/(1-(1/(1+$C$2)^'Informações do financiamento'!$C$6)),"")</f>
        <v>173.31801798698751</v>
      </c>
      <c r="Q389" s="22">
        <f>IF(K389&lt;='Informações do financiamento'!$C$6,N389-P389,"")</f>
        <v>2585.6405781708982</v>
      </c>
      <c r="R389" s="39"/>
    </row>
    <row r="390" spans="1:18" ht="20.25" customHeight="1">
      <c r="A390" s="27"/>
      <c r="B390" s="20">
        <f>IF(B389&lt;'Informações do financiamento'!$C$6,('Tabela SAC x Prime'!B389+1),"")</f>
        <v>385</v>
      </c>
      <c r="C390" s="21">
        <f>IF(B390&lt;='Informações do financiamento'!$C$6,'Tabela SAC x Prime'!H389,"")</f>
        <v>800.00000000000011</v>
      </c>
      <c r="D390" s="21">
        <f>IF(B390&lt;='Informações do financiamento'!$C$6,C390*($C$2),"")</f>
        <v>6.6841245469081665</v>
      </c>
      <c r="E390" s="21">
        <f>IF(B390&lt;='Informações do financiamento'!$C$6,C390+D390,"")</f>
        <v>806.68412454690827</v>
      </c>
      <c r="F390" s="21">
        <f>IF(B390&lt;='Informações do financiamento'!$C$6,'Informações do financiamento'!$C$4/'Informações do financiamento'!$C$6,"")</f>
        <v>50</v>
      </c>
      <c r="G390" s="21">
        <f>IF(B390&lt;='Informações do financiamento'!$C$6,F390+D390,"")</f>
        <v>56.684124546908166</v>
      </c>
      <c r="H390" s="22">
        <f>IF(B390&lt;='Informações do financiamento'!$C$6,E390-G390,"")</f>
        <v>750.00000000000011</v>
      </c>
      <c r="I390" s="27"/>
      <c r="J390" s="27"/>
      <c r="K390" s="20">
        <f t="shared" si="1"/>
        <v>385</v>
      </c>
      <c r="L390" s="21">
        <f>IF(K390&lt;='Informações do financiamento'!$C$6,Q389,"")</f>
        <v>2585.6405781708982</v>
      </c>
      <c r="M390" s="21">
        <f>IF(K390&lt;='Informações do financiamento'!$C$6,L390*($C$2),"")</f>
        <v>21.603429572542403</v>
      </c>
      <c r="N390" s="21">
        <f>IF(K390&lt;='Informações do financiamento'!$C$6,L390+M390,"")</f>
        <v>2607.2440077434408</v>
      </c>
      <c r="O390" s="21">
        <f>IF(K390&lt;='Informações do financiamento'!$C$6,'Tabela SAC x Prime'!P390-'Tabela SAC x Prime'!M390,"")</f>
        <v>151.7145884144451</v>
      </c>
      <c r="P390" s="21">
        <f>IF(K390&lt;='Informações do financiamento'!$C$6,($L$6*$C$2)/(1-(1/(1+$C$2)^'Informações do financiamento'!$C$6)),"")</f>
        <v>173.31801798698751</v>
      </c>
      <c r="Q390" s="22">
        <f>IF(K390&lt;='Informações do financiamento'!$C$6,N390-P390,"")</f>
        <v>2433.9259897564534</v>
      </c>
      <c r="R390" s="39"/>
    </row>
    <row r="391" spans="1:18" ht="20.25" customHeight="1">
      <c r="A391" s="27"/>
      <c r="B391" s="20">
        <f>IF(B390&lt;'Informações do financiamento'!$C$6,('Tabela SAC x Prime'!B390+1),"")</f>
        <v>386</v>
      </c>
      <c r="C391" s="21">
        <f>IF(B391&lt;='Informações do financiamento'!$C$6,'Tabela SAC x Prime'!H390,"")</f>
        <v>750.00000000000011</v>
      </c>
      <c r="D391" s="21">
        <f>IF(B391&lt;='Informações do financiamento'!$C$6,C391*($C$2),"")</f>
        <v>6.2663667627264061</v>
      </c>
      <c r="E391" s="21">
        <f>IF(B391&lt;='Informações do financiamento'!$C$6,C391+D391,"")</f>
        <v>756.26636676272653</v>
      </c>
      <c r="F391" s="21">
        <f>IF(B391&lt;='Informações do financiamento'!$C$6,'Informações do financiamento'!$C$4/'Informações do financiamento'!$C$6,"")</f>
        <v>50</v>
      </c>
      <c r="G391" s="21">
        <f>IF(B391&lt;='Informações do financiamento'!$C$6,F391+D391,"")</f>
        <v>56.266366762726406</v>
      </c>
      <c r="H391" s="22">
        <f>IF(B391&lt;='Informações do financiamento'!$C$6,E391-G391,"")</f>
        <v>700.00000000000011</v>
      </c>
      <c r="I391" s="27"/>
      <c r="J391" s="27"/>
      <c r="K391" s="20">
        <f t="shared" si="1"/>
        <v>386</v>
      </c>
      <c r="L391" s="21">
        <f>IF(K391&lt;='Informações do financiamento'!$C$6,Q390,"")</f>
        <v>2433.9259897564534</v>
      </c>
      <c r="M391" s="21">
        <f>IF(K391&lt;='Informações do financiamento'!$C$6,L391*($C$2),"")</f>
        <v>20.335830566861077</v>
      </c>
      <c r="N391" s="21">
        <f>IF(K391&lt;='Informações do financiamento'!$C$6,L391+M391,"")</f>
        <v>2454.2618203233146</v>
      </c>
      <c r="O391" s="21">
        <f>IF(K391&lt;='Informações do financiamento'!$C$6,'Tabela SAC x Prime'!P391-'Tabela SAC x Prime'!M391,"")</f>
        <v>152.98218742012642</v>
      </c>
      <c r="P391" s="21">
        <f>IF(K391&lt;='Informações do financiamento'!$C$6,($L$6*$C$2)/(1-(1/(1+$C$2)^'Informações do financiamento'!$C$6)),"")</f>
        <v>173.31801798698751</v>
      </c>
      <c r="Q391" s="22">
        <f>IF(K391&lt;='Informações do financiamento'!$C$6,N391-P391,"")</f>
        <v>2280.9438023363273</v>
      </c>
      <c r="R391" s="39"/>
    </row>
    <row r="392" spans="1:18" ht="20.25" customHeight="1">
      <c r="A392" s="27"/>
      <c r="B392" s="20">
        <f>IF(B391&lt;'Informações do financiamento'!$C$6,('Tabela SAC x Prime'!B391+1),"")</f>
        <v>387</v>
      </c>
      <c r="C392" s="21">
        <f>IF(B392&lt;='Informações do financiamento'!$C$6,'Tabela SAC x Prime'!H391,"")</f>
        <v>700.00000000000011</v>
      </c>
      <c r="D392" s="21">
        <f>IF(B392&lt;='Informações do financiamento'!$C$6,C392*($C$2),"")</f>
        <v>5.8486089785446458</v>
      </c>
      <c r="E392" s="21">
        <f>IF(B392&lt;='Informações do financiamento'!$C$6,C392+D392,"")</f>
        <v>705.8486089785448</v>
      </c>
      <c r="F392" s="21">
        <f>IF(B392&lt;='Informações do financiamento'!$C$6,'Informações do financiamento'!$C$4/'Informações do financiamento'!$C$6,"")</f>
        <v>50</v>
      </c>
      <c r="G392" s="21">
        <f>IF(B392&lt;='Informações do financiamento'!$C$6,F392+D392,"")</f>
        <v>55.848608978544647</v>
      </c>
      <c r="H392" s="22">
        <f>IF(B392&lt;='Informações do financiamento'!$C$6,E392-G392,"")</f>
        <v>650.00000000000011</v>
      </c>
      <c r="I392" s="27"/>
      <c r="J392" s="27"/>
      <c r="K392" s="20">
        <f t="shared" si="1"/>
        <v>387</v>
      </c>
      <c r="L392" s="21">
        <f>IF(K392&lt;='Informações do financiamento'!$C$6,Q391,"")</f>
        <v>2280.9438023363273</v>
      </c>
      <c r="M392" s="21">
        <f>IF(K392&lt;='Informações do financiamento'!$C$6,L392*($C$2),"")</f>
        <v>19.057640574142866</v>
      </c>
      <c r="N392" s="21">
        <f>IF(K392&lt;='Informações do financiamento'!$C$6,L392+M392,"")</f>
        <v>2300.0014429104704</v>
      </c>
      <c r="O392" s="21">
        <f>IF(K392&lt;='Informações do financiamento'!$C$6,'Tabela SAC x Prime'!P392-'Tabela SAC x Prime'!M392,"")</f>
        <v>154.26037741284466</v>
      </c>
      <c r="P392" s="21">
        <f>IF(K392&lt;='Informações do financiamento'!$C$6,($L$6*$C$2)/(1-(1/(1+$C$2)^'Informações do financiamento'!$C$6)),"")</f>
        <v>173.31801798698751</v>
      </c>
      <c r="Q392" s="22">
        <f>IF(K392&lt;='Informações do financiamento'!$C$6,N392-P392,"")</f>
        <v>2126.683424923483</v>
      </c>
      <c r="R392" s="39"/>
    </row>
    <row r="393" spans="1:18" ht="20.25" customHeight="1">
      <c r="A393" s="27"/>
      <c r="B393" s="20">
        <f>IF(B392&lt;'Informações do financiamento'!$C$6,('Tabela SAC x Prime'!B392+1),"")</f>
        <v>388</v>
      </c>
      <c r="C393" s="21">
        <f>IF(B393&lt;='Informações do financiamento'!$C$6,'Tabela SAC x Prime'!H392,"")</f>
        <v>650.00000000000011</v>
      </c>
      <c r="D393" s="21">
        <f>IF(B393&lt;='Informações do financiamento'!$C$6,C393*($C$2),"")</f>
        <v>5.4308511943628854</v>
      </c>
      <c r="E393" s="21">
        <f>IF(B393&lt;='Informações do financiamento'!$C$6,C393+D393,"")</f>
        <v>655.43085119436296</v>
      </c>
      <c r="F393" s="21">
        <f>IF(B393&lt;='Informações do financiamento'!$C$6,'Informações do financiamento'!$C$4/'Informações do financiamento'!$C$6,"")</f>
        <v>50</v>
      </c>
      <c r="G393" s="21">
        <f>IF(B393&lt;='Informações do financiamento'!$C$6,F393+D393,"")</f>
        <v>55.430851194362887</v>
      </c>
      <c r="H393" s="22">
        <f>IF(B393&lt;='Informações do financiamento'!$C$6,E393-G393,"")</f>
        <v>600.00000000000011</v>
      </c>
      <c r="I393" s="27"/>
      <c r="J393" s="27"/>
      <c r="K393" s="20">
        <f t="shared" si="1"/>
        <v>388</v>
      </c>
      <c r="L393" s="21">
        <f>IF(K393&lt;='Informações do financiamento'!$C$6,Q392,"")</f>
        <v>2126.683424923483</v>
      </c>
      <c r="M393" s="21">
        <f>IF(K393&lt;='Informações do financiamento'!$C$6,L393*($C$2),"")</f>
        <v>17.768771105042227</v>
      </c>
      <c r="N393" s="21">
        <f>IF(K393&lt;='Informações do financiamento'!$C$6,L393+M393,"")</f>
        <v>2144.4521960285251</v>
      </c>
      <c r="O393" s="21">
        <f>IF(K393&lt;='Informações do financiamento'!$C$6,'Tabela SAC x Prime'!P393-'Tabela SAC x Prime'!M393,"")</f>
        <v>155.54924688194529</v>
      </c>
      <c r="P393" s="21">
        <f>IF(K393&lt;='Informações do financiamento'!$C$6,($L$6*$C$2)/(1-(1/(1+$C$2)^'Informações do financiamento'!$C$6)),"")</f>
        <v>173.31801798698751</v>
      </c>
      <c r="Q393" s="22">
        <f>IF(K393&lt;='Informações do financiamento'!$C$6,N393-P393,"")</f>
        <v>1971.1341780415376</v>
      </c>
      <c r="R393" s="39"/>
    </row>
    <row r="394" spans="1:18" ht="20.25" customHeight="1">
      <c r="A394" s="27"/>
      <c r="B394" s="20">
        <f>IF(B393&lt;'Informações do financiamento'!$C$6,('Tabela SAC x Prime'!B393+1),"")</f>
        <v>389</v>
      </c>
      <c r="C394" s="21">
        <f>IF(B394&lt;='Informações do financiamento'!$C$6,'Tabela SAC x Prime'!H393,"")</f>
        <v>600.00000000000011</v>
      </c>
      <c r="D394" s="21">
        <f>IF(B394&lt;='Informações do financiamento'!$C$6,C394*($C$2),"")</f>
        <v>5.0130934101811251</v>
      </c>
      <c r="E394" s="21">
        <f>IF(B394&lt;='Informações do financiamento'!$C$6,C394+D394,"")</f>
        <v>605.01309341018123</v>
      </c>
      <c r="F394" s="21">
        <f>IF(B394&lt;='Informações do financiamento'!$C$6,'Informações do financiamento'!$C$4/'Informações do financiamento'!$C$6,"")</f>
        <v>50</v>
      </c>
      <c r="G394" s="21">
        <f>IF(B394&lt;='Informações do financiamento'!$C$6,F394+D394,"")</f>
        <v>55.013093410181128</v>
      </c>
      <c r="H394" s="22">
        <f>IF(B394&lt;='Informações do financiamento'!$C$6,E394-G394,"")</f>
        <v>550.00000000000011</v>
      </c>
      <c r="I394" s="27"/>
      <c r="J394" s="27"/>
      <c r="K394" s="20">
        <f t="shared" si="1"/>
        <v>389</v>
      </c>
      <c r="L394" s="21">
        <f>IF(K394&lt;='Informações do financiamento'!$C$6,Q393,"")</f>
        <v>1971.1341780415376</v>
      </c>
      <c r="M394" s="21">
        <f>IF(K394&lt;='Informações do financiamento'!$C$6,L394*($C$2),"")</f>
        <v>16.469132930871364</v>
      </c>
      <c r="N394" s="21">
        <f>IF(K394&lt;='Informações do financiamento'!$C$6,L394+M394,"")</f>
        <v>1987.603310972409</v>
      </c>
      <c r="O394" s="21">
        <f>IF(K394&lt;='Informações do financiamento'!$C$6,'Tabela SAC x Prime'!P394-'Tabela SAC x Prime'!M394,"")</f>
        <v>156.84888505611616</v>
      </c>
      <c r="P394" s="21">
        <f>IF(K394&lt;='Informações do financiamento'!$C$6,($L$6*$C$2)/(1-(1/(1+$C$2)^'Informações do financiamento'!$C$6)),"")</f>
        <v>173.31801798698751</v>
      </c>
      <c r="Q394" s="22">
        <f>IF(K394&lt;='Informações do financiamento'!$C$6,N394-P394,"")</f>
        <v>1814.2852929854214</v>
      </c>
      <c r="R394" s="39"/>
    </row>
    <row r="395" spans="1:18" ht="20.25" customHeight="1">
      <c r="A395" s="27"/>
      <c r="B395" s="20">
        <f>IF(B394&lt;'Informações do financiamento'!$C$6,('Tabela SAC x Prime'!B394+1),"")</f>
        <v>390</v>
      </c>
      <c r="C395" s="21">
        <f>IF(B395&lt;='Informações do financiamento'!$C$6,'Tabela SAC x Prime'!H394,"")</f>
        <v>550.00000000000011</v>
      </c>
      <c r="D395" s="21">
        <f>IF(B395&lt;='Informações do financiamento'!$C$6,C395*($C$2),"")</f>
        <v>4.5953356259993647</v>
      </c>
      <c r="E395" s="21">
        <f>IF(B395&lt;='Informações do financiamento'!$C$6,C395+D395,"")</f>
        <v>554.5953356259995</v>
      </c>
      <c r="F395" s="21">
        <f>IF(B395&lt;='Informações do financiamento'!$C$6,'Informações do financiamento'!$C$4/'Informações do financiamento'!$C$6,"")</f>
        <v>50</v>
      </c>
      <c r="G395" s="21">
        <f>IF(B395&lt;='Informações do financiamento'!$C$6,F395+D395,"")</f>
        <v>54.595335625999368</v>
      </c>
      <c r="H395" s="22">
        <f>IF(B395&lt;='Informações do financiamento'!$C$6,E395-G395,"")</f>
        <v>500.00000000000011</v>
      </c>
      <c r="I395" s="27"/>
      <c r="J395" s="27"/>
      <c r="K395" s="20">
        <f t="shared" si="1"/>
        <v>390</v>
      </c>
      <c r="L395" s="21">
        <f>IF(K395&lt;='Informações do financiamento'!$C$6,Q394,"")</f>
        <v>1814.2852929854214</v>
      </c>
      <c r="M395" s="21">
        <f>IF(K395&lt;='Informações do financiamento'!$C$6,L395*($C$2),"")</f>
        <v>15.15863607742291</v>
      </c>
      <c r="N395" s="21">
        <f>IF(K395&lt;='Informações do financiamento'!$C$6,L395+M395,"")</f>
        <v>1829.4439290628443</v>
      </c>
      <c r="O395" s="21">
        <f>IF(K395&lt;='Informações do financiamento'!$C$6,'Tabela SAC x Prime'!P395-'Tabela SAC x Prime'!M395,"")</f>
        <v>158.15938190956462</v>
      </c>
      <c r="P395" s="21">
        <f>IF(K395&lt;='Informações do financiamento'!$C$6,($L$6*$C$2)/(1-(1/(1+$C$2)^'Informações do financiamento'!$C$6)),"")</f>
        <v>173.31801798698751</v>
      </c>
      <c r="Q395" s="22">
        <f>IF(K395&lt;='Informações do financiamento'!$C$6,N395-P395,"")</f>
        <v>1656.1259110758567</v>
      </c>
      <c r="R395" s="39"/>
    </row>
    <row r="396" spans="1:18" ht="20.25" customHeight="1">
      <c r="A396" s="27"/>
      <c r="B396" s="20">
        <f>IF(B395&lt;'Informações do financiamento'!$C$6,('Tabela SAC x Prime'!B395+1),"")</f>
        <v>391</v>
      </c>
      <c r="C396" s="21">
        <f>IF(B396&lt;='Informações do financiamento'!$C$6,'Tabela SAC x Prime'!H395,"")</f>
        <v>500.00000000000011</v>
      </c>
      <c r="D396" s="21">
        <f>IF(B396&lt;='Informações do financiamento'!$C$6,C396*($C$2),"")</f>
        <v>4.1775778418176044</v>
      </c>
      <c r="E396" s="21">
        <f>IF(B396&lt;='Informações do financiamento'!$C$6,C396+D396,"")</f>
        <v>504.17757784181771</v>
      </c>
      <c r="F396" s="21">
        <f>IF(B396&lt;='Informações do financiamento'!$C$6,'Informações do financiamento'!$C$4/'Informações do financiamento'!$C$6,"")</f>
        <v>50</v>
      </c>
      <c r="G396" s="21">
        <f>IF(B396&lt;='Informações do financiamento'!$C$6,F396+D396,"")</f>
        <v>54.177577841817602</v>
      </c>
      <c r="H396" s="22">
        <f>IF(B396&lt;='Informações do financiamento'!$C$6,E396-G396,"")</f>
        <v>450.00000000000011</v>
      </c>
      <c r="I396" s="27"/>
      <c r="J396" s="27"/>
      <c r="K396" s="20">
        <f t="shared" si="1"/>
        <v>391</v>
      </c>
      <c r="L396" s="21">
        <f>IF(K396&lt;='Informações do financiamento'!$C$6,Q395,"")</f>
        <v>1656.1259110758567</v>
      </c>
      <c r="M396" s="21">
        <f>IF(K396&lt;='Informações do financiamento'!$C$6,L396*($C$2),"")</f>
        <v>13.837189818740979</v>
      </c>
      <c r="N396" s="21">
        <f>IF(K396&lt;='Informações do financiamento'!$C$6,L396+M396,"")</f>
        <v>1669.9631008945978</v>
      </c>
      <c r="O396" s="21">
        <f>IF(K396&lt;='Informações do financiamento'!$C$6,'Tabela SAC x Prime'!P396-'Tabela SAC x Prime'!M396,"")</f>
        <v>159.48082816824655</v>
      </c>
      <c r="P396" s="21">
        <f>IF(K396&lt;='Informações do financiamento'!$C$6,($L$6*$C$2)/(1-(1/(1+$C$2)^'Informações do financiamento'!$C$6)),"")</f>
        <v>173.31801798698751</v>
      </c>
      <c r="Q396" s="22">
        <f>IF(K396&lt;='Informações do financiamento'!$C$6,N396-P396,"")</f>
        <v>1496.6450829076102</v>
      </c>
      <c r="R396" s="39"/>
    </row>
    <row r="397" spans="1:18" ht="20.25" customHeight="1">
      <c r="A397" s="27"/>
      <c r="B397" s="20">
        <f>IF(B396&lt;'Informações do financiamento'!$C$6,('Tabela SAC x Prime'!B396+1),"")</f>
        <v>392</v>
      </c>
      <c r="C397" s="21">
        <f>IF(B397&lt;='Informações do financiamento'!$C$6,'Tabela SAC x Prime'!H396,"")</f>
        <v>450.00000000000011</v>
      </c>
      <c r="D397" s="21">
        <f>IF(B397&lt;='Informações do financiamento'!$C$6,C397*($C$2),"")</f>
        <v>3.759820057635844</v>
      </c>
      <c r="E397" s="21">
        <f>IF(B397&lt;='Informações do financiamento'!$C$6,C397+D397,"")</f>
        <v>453.75982005763598</v>
      </c>
      <c r="F397" s="21">
        <f>IF(B397&lt;='Informações do financiamento'!$C$6,'Informações do financiamento'!$C$4/'Informações do financiamento'!$C$6,"")</f>
        <v>50</v>
      </c>
      <c r="G397" s="21">
        <f>IF(B397&lt;='Informações do financiamento'!$C$6,F397+D397,"")</f>
        <v>53.759820057635842</v>
      </c>
      <c r="H397" s="22">
        <f>IF(B397&lt;='Informações do financiamento'!$C$6,E397-G397,"")</f>
        <v>400.00000000000011</v>
      </c>
      <c r="I397" s="27"/>
      <c r="J397" s="27"/>
      <c r="K397" s="20">
        <f t="shared" si="1"/>
        <v>392</v>
      </c>
      <c r="L397" s="21">
        <f>IF(K397&lt;='Informações do financiamento'!$C$6,Q396,"")</f>
        <v>1496.6450829076102</v>
      </c>
      <c r="M397" s="21">
        <f>IF(K397&lt;='Informações do financiamento'!$C$6,L397*($C$2),"")</f>
        <v>12.504702670840205</v>
      </c>
      <c r="N397" s="21">
        <f>IF(K397&lt;='Informações do financiamento'!$C$6,L397+M397,"")</f>
        <v>1509.1497855784505</v>
      </c>
      <c r="O397" s="21">
        <f>IF(K397&lt;='Informações do financiamento'!$C$6,'Tabela SAC x Prime'!P397-'Tabela SAC x Prime'!M397,"")</f>
        <v>160.81331531614731</v>
      </c>
      <c r="P397" s="21">
        <f>IF(K397&lt;='Informações do financiamento'!$C$6,($L$6*$C$2)/(1-(1/(1+$C$2)^'Informações do financiamento'!$C$6)),"")</f>
        <v>173.31801798698751</v>
      </c>
      <c r="Q397" s="22">
        <f>IF(K397&lt;='Informações do financiamento'!$C$6,N397-P397,"")</f>
        <v>1335.8317675914629</v>
      </c>
      <c r="R397" s="39"/>
    </row>
    <row r="398" spans="1:18" ht="20.25" customHeight="1">
      <c r="A398" s="27"/>
      <c r="B398" s="20">
        <f>IF(B397&lt;'Informações do financiamento'!$C$6,('Tabela SAC x Prime'!B397+1),"")</f>
        <v>393</v>
      </c>
      <c r="C398" s="21">
        <f>IF(B398&lt;='Informações do financiamento'!$C$6,'Tabela SAC x Prime'!H397,"")</f>
        <v>400.00000000000011</v>
      </c>
      <c r="D398" s="21">
        <f>IF(B398&lt;='Informações do financiamento'!$C$6,C398*($C$2),"")</f>
        <v>3.3420622734540837</v>
      </c>
      <c r="E398" s="21">
        <f>IF(B398&lt;='Informações do financiamento'!$C$6,C398+D398,"")</f>
        <v>403.34206227345419</v>
      </c>
      <c r="F398" s="21">
        <f>IF(B398&lt;='Informações do financiamento'!$C$6,'Informações do financiamento'!$C$4/'Informações do financiamento'!$C$6,"")</f>
        <v>50</v>
      </c>
      <c r="G398" s="21">
        <f>IF(B398&lt;='Informações do financiamento'!$C$6,F398+D398,"")</f>
        <v>53.342062273454083</v>
      </c>
      <c r="H398" s="22">
        <f>IF(B398&lt;='Informações do financiamento'!$C$6,E398-G398,"")</f>
        <v>350.00000000000011</v>
      </c>
      <c r="I398" s="27"/>
      <c r="J398" s="27"/>
      <c r="K398" s="20">
        <f t="shared" si="1"/>
        <v>393</v>
      </c>
      <c r="L398" s="21">
        <f>IF(K398&lt;='Informações do financiamento'!$C$6,Q397,"")</f>
        <v>1335.8317675914629</v>
      </c>
      <c r="M398" s="21">
        <f>IF(K398&lt;='Informações do financiamento'!$C$6,L398*($C$2),"")</f>
        <v>11.161082385372277</v>
      </c>
      <c r="N398" s="21">
        <f>IF(K398&lt;='Informações do financiamento'!$C$6,L398+M398,"")</f>
        <v>1346.9928499768353</v>
      </c>
      <c r="O398" s="21">
        <f>IF(K398&lt;='Informações do financiamento'!$C$6,'Tabela SAC x Prime'!P398-'Tabela SAC x Prime'!M398,"")</f>
        <v>162.15693560161523</v>
      </c>
      <c r="P398" s="21">
        <f>IF(K398&lt;='Informações do financiamento'!$C$6,($L$6*$C$2)/(1-(1/(1+$C$2)^'Informações do financiamento'!$C$6)),"")</f>
        <v>173.31801798698751</v>
      </c>
      <c r="Q398" s="22">
        <f>IF(K398&lt;='Informações do financiamento'!$C$6,N398-P398,"")</f>
        <v>1173.6748319898477</v>
      </c>
      <c r="R398" s="39"/>
    </row>
    <row r="399" spans="1:18" ht="20.25" customHeight="1">
      <c r="A399" s="27"/>
      <c r="B399" s="20">
        <f>IF(B398&lt;'Informações do financiamento'!$C$6,('Tabela SAC x Prime'!B398+1),"")</f>
        <v>394</v>
      </c>
      <c r="C399" s="21">
        <f>IF(B399&lt;='Informações do financiamento'!$C$6,'Tabela SAC x Prime'!H398,"")</f>
        <v>350.00000000000011</v>
      </c>
      <c r="D399" s="21">
        <f>IF(B399&lt;='Informações do financiamento'!$C$6,C399*($C$2),"")</f>
        <v>2.9243044892723233</v>
      </c>
      <c r="E399" s="21">
        <f>IF(B399&lt;='Informações do financiamento'!$C$6,C399+D399,"")</f>
        <v>352.92430448927246</v>
      </c>
      <c r="F399" s="21">
        <f>IF(B399&lt;='Informações do financiamento'!$C$6,'Informações do financiamento'!$C$4/'Informações do financiamento'!$C$6,"")</f>
        <v>50</v>
      </c>
      <c r="G399" s="21">
        <f>IF(B399&lt;='Informações do financiamento'!$C$6,F399+D399,"")</f>
        <v>52.924304489272323</v>
      </c>
      <c r="H399" s="22">
        <f>IF(B399&lt;='Informações do financiamento'!$C$6,E399-G399,"")</f>
        <v>300.00000000000011</v>
      </c>
      <c r="I399" s="27"/>
      <c r="J399" s="27"/>
      <c r="K399" s="20">
        <f t="shared" si="1"/>
        <v>394</v>
      </c>
      <c r="L399" s="21">
        <f>IF(K399&lt;='Informações do financiamento'!$C$6,Q398,"")</f>
        <v>1173.6748319898477</v>
      </c>
      <c r="M399" s="21">
        <f>IF(K399&lt;='Informações do financiamento'!$C$6,L399*($C$2),"")</f>
        <v>9.8062359432395727</v>
      </c>
      <c r="N399" s="21">
        <f>IF(K399&lt;='Informações do financiamento'!$C$6,L399+M399,"")</f>
        <v>1183.4810679330872</v>
      </c>
      <c r="O399" s="21">
        <f>IF(K399&lt;='Informações do financiamento'!$C$6,'Tabela SAC x Prime'!P399-'Tabela SAC x Prime'!M399,"")</f>
        <v>163.51178204374793</v>
      </c>
      <c r="P399" s="21">
        <f>IF(K399&lt;='Informações do financiamento'!$C$6,($L$6*$C$2)/(1-(1/(1+$C$2)^'Informações do financiamento'!$C$6)),"")</f>
        <v>173.31801798698751</v>
      </c>
      <c r="Q399" s="22">
        <f>IF(K399&lt;='Informações do financiamento'!$C$6,N399-P399,"")</f>
        <v>1010.1630499460996</v>
      </c>
      <c r="R399" s="39"/>
    </row>
    <row r="400" spans="1:18" ht="20.25" customHeight="1">
      <c r="A400" s="27"/>
      <c r="B400" s="20">
        <f>IF(B399&lt;'Informações do financiamento'!$C$6,('Tabela SAC x Prime'!B399+1),"")</f>
        <v>395</v>
      </c>
      <c r="C400" s="21">
        <f>IF(B400&lt;='Informações do financiamento'!$C$6,'Tabela SAC x Prime'!H399,"")</f>
        <v>300.00000000000011</v>
      </c>
      <c r="D400" s="21">
        <f>IF(B400&lt;='Informações do financiamento'!$C$6,C400*($C$2),"")</f>
        <v>2.506546705090563</v>
      </c>
      <c r="E400" s="21">
        <f>IF(B400&lt;='Informações do financiamento'!$C$6,C400+D400,"")</f>
        <v>302.50654670509067</v>
      </c>
      <c r="F400" s="21">
        <f>IF(B400&lt;='Informações do financiamento'!$C$6,'Informações do financiamento'!$C$4/'Informações do financiamento'!$C$6,"")</f>
        <v>50</v>
      </c>
      <c r="G400" s="21">
        <f>IF(B400&lt;='Informações do financiamento'!$C$6,F400+D400,"")</f>
        <v>52.506546705090564</v>
      </c>
      <c r="H400" s="22">
        <f>IF(B400&lt;='Informações do financiamento'!$C$6,E400-G400,"")</f>
        <v>250.00000000000011</v>
      </c>
      <c r="I400" s="27"/>
      <c r="J400" s="27"/>
      <c r="K400" s="20">
        <f t="shared" si="1"/>
        <v>395</v>
      </c>
      <c r="L400" s="21">
        <f>IF(K400&lt;='Informações do financiamento'!$C$6,Q399,"")</f>
        <v>1010.1630499460996</v>
      </c>
      <c r="M400" s="21">
        <f>IF(K400&lt;='Informações do financiamento'!$C$6,L400*($C$2),"")</f>
        <v>8.4400695481554298</v>
      </c>
      <c r="N400" s="21">
        <f>IF(K400&lt;='Informações do financiamento'!$C$6,L400+M400,"")</f>
        <v>1018.603119494255</v>
      </c>
      <c r="O400" s="21">
        <f>IF(K400&lt;='Informações do financiamento'!$C$6,'Tabela SAC x Prime'!P400-'Tabela SAC x Prime'!M400,"")</f>
        <v>164.87794843883208</v>
      </c>
      <c r="P400" s="21">
        <f>IF(K400&lt;='Informações do financiamento'!$C$6,($L$6*$C$2)/(1-(1/(1+$C$2)^'Informações do financiamento'!$C$6)),"")</f>
        <v>173.31801798698751</v>
      </c>
      <c r="Q400" s="22">
        <f>IF(K400&lt;='Informações do financiamento'!$C$6,N400-P400,"")</f>
        <v>845.28510150726743</v>
      </c>
      <c r="R400" s="39"/>
    </row>
    <row r="401" spans="1:18" ht="20.25" customHeight="1">
      <c r="A401" s="27"/>
      <c r="B401" s="20">
        <f>IF(B400&lt;'Informações do financiamento'!$C$6,('Tabela SAC x Prime'!B400+1),"")</f>
        <v>396</v>
      </c>
      <c r="C401" s="21">
        <f>IF(B401&lt;='Informações do financiamento'!$C$6,'Tabela SAC x Prime'!H400,"")</f>
        <v>250.00000000000011</v>
      </c>
      <c r="D401" s="21">
        <f>IF(B401&lt;='Informações do financiamento'!$C$6,C401*($C$2),"")</f>
        <v>2.0887889209088026</v>
      </c>
      <c r="E401" s="21">
        <f>IF(B401&lt;='Informações do financiamento'!$C$6,C401+D401,"")</f>
        <v>252.08878892090891</v>
      </c>
      <c r="F401" s="21">
        <f>IF(B401&lt;='Informações do financiamento'!$C$6,'Informações do financiamento'!$C$4/'Informações do financiamento'!$C$6,"")</f>
        <v>50</v>
      </c>
      <c r="G401" s="21">
        <f>IF(B401&lt;='Informações do financiamento'!$C$6,F401+D401,"")</f>
        <v>52.088788920908804</v>
      </c>
      <c r="H401" s="22">
        <f>IF(B401&lt;='Informações do financiamento'!$C$6,E401-G401,"")</f>
        <v>200.00000000000011</v>
      </c>
      <c r="I401" s="27"/>
      <c r="J401" s="27"/>
      <c r="K401" s="20">
        <f t="shared" si="1"/>
        <v>396</v>
      </c>
      <c r="L401" s="21">
        <f>IF(K401&lt;='Informações do financiamento'!$C$6,Q400,"")</f>
        <v>845.28510150726743</v>
      </c>
      <c r="M401" s="21">
        <f>IF(K401&lt;='Informações do financiamento'!$C$6,L401*($C$2),"")</f>
        <v>7.0624886201506083</v>
      </c>
      <c r="N401" s="21">
        <f>IF(K401&lt;='Informações do financiamento'!$C$6,L401+M401,"")</f>
        <v>852.34759012741802</v>
      </c>
      <c r="O401" s="21">
        <f>IF(K401&lt;='Informações do financiamento'!$C$6,'Tabela SAC x Prime'!P401-'Tabela SAC x Prime'!M401,"")</f>
        <v>166.2555293668369</v>
      </c>
      <c r="P401" s="21">
        <f>IF(K401&lt;='Informações do financiamento'!$C$6,($L$6*$C$2)/(1-(1/(1+$C$2)^'Informações do financiamento'!$C$6)),"")</f>
        <v>173.31801798698751</v>
      </c>
      <c r="Q401" s="22">
        <f>IF(K401&lt;='Informações do financiamento'!$C$6,N401-P401,"")</f>
        <v>679.02957214043045</v>
      </c>
      <c r="R401" s="39"/>
    </row>
    <row r="402" spans="1:18" ht="20.25" customHeight="1">
      <c r="A402" s="27"/>
      <c r="B402" s="20">
        <f>IF(B401&lt;'Informações do financiamento'!$C$6,('Tabela SAC x Prime'!B401+1),"")</f>
        <v>397</v>
      </c>
      <c r="C402" s="21">
        <f>IF(B402&lt;='Informações do financiamento'!$C$6,'Tabela SAC x Prime'!H401,"")</f>
        <v>200.00000000000011</v>
      </c>
      <c r="D402" s="21">
        <f>IF(B402&lt;='Informações do financiamento'!$C$6,C402*($C$2),"")</f>
        <v>1.6710311367270423</v>
      </c>
      <c r="E402" s="21">
        <f>IF(B402&lt;='Informações do financiamento'!$C$6,C402+D402,"")</f>
        <v>201.67103113672715</v>
      </c>
      <c r="F402" s="21">
        <f>IF(B402&lt;='Informações do financiamento'!$C$6,'Informações do financiamento'!$C$4/'Informações do financiamento'!$C$6,"")</f>
        <v>50</v>
      </c>
      <c r="G402" s="21">
        <f>IF(B402&lt;='Informações do financiamento'!$C$6,F402+D402,"")</f>
        <v>51.671031136727045</v>
      </c>
      <c r="H402" s="22">
        <f>IF(B402&lt;='Informações do financiamento'!$C$6,E402-G402,"")</f>
        <v>150.00000000000011</v>
      </c>
      <c r="I402" s="27"/>
      <c r="J402" s="27"/>
      <c r="K402" s="20">
        <f t="shared" si="1"/>
        <v>397</v>
      </c>
      <c r="L402" s="21">
        <f>IF(K402&lt;='Informações do financiamento'!$C$6,Q401,"")</f>
        <v>679.02957214043045</v>
      </c>
      <c r="M402" s="21">
        <f>IF(K402&lt;='Informações do financiamento'!$C$6,L402*($C$2),"")</f>
        <v>5.6733977890255005</v>
      </c>
      <c r="N402" s="21">
        <f>IF(K402&lt;='Informações do financiamento'!$C$6,L402+M402,"")</f>
        <v>684.702969929456</v>
      </c>
      <c r="O402" s="21">
        <f>IF(K402&lt;='Informações do financiamento'!$C$6,'Tabela SAC x Prime'!P402-'Tabela SAC x Prime'!M402,"")</f>
        <v>167.64462019796201</v>
      </c>
      <c r="P402" s="21">
        <f>IF(K402&lt;='Informações do financiamento'!$C$6,($L$6*$C$2)/(1-(1/(1+$C$2)^'Informações do financiamento'!$C$6)),"")</f>
        <v>173.31801798698751</v>
      </c>
      <c r="Q402" s="22">
        <f>IF(K402&lt;='Informações do financiamento'!$C$6,N402-P402,"")</f>
        <v>511.38495194246849</v>
      </c>
      <c r="R402" s="39"/>
    </row>
    <row r="403" spans="1:18" ht="20.25" customHeight="1">
      <c r="A403" s="27"/>
      <c r="B403" s="20">
        <f>IF(B402&lt;'Informações do financiamento'!$C$6,('Tabela SAC x Prime'!B402+1),"")</f>
        <v>398</v>
      </c>
      <c r="C403" s="21">
        <f>IF(B403&lt;='Informações do financiamento'!$C$6,'Tabela SAC x Prime'!H402,"")</f>
        <v>150.00000000000011</v>
      </c>
      <c r="D403" s="21">
        <f>IF(B403&lt;='Informações do financiamento'!$C$6,C403*($C$2),"")</f>
        <v>1.2532733525452819</v>
      </c>
      <c r="E403" s="21">
        <f>IF(B403&lt;='Informações do financiamento'!$C$6,C403+D403,"")</f>
        <v>151.25327335254539</v>
      </c>
      <c r="F403" s="21">
        <f>IF(B403&lt;='Informações do financiamento'!$C$6,'Informações do financiamento'!$C$4/'Informações do financiamento'!$C$6,"")</f>
        <v>50</v>
      </c>
      <c r="G403" s="21">
        <f>IF(B403&lt;='Informações do financiamento'!$C$6,F403+D403,"")</f>
        <v>51.253273352545278</v>
      </c>
      <c r="H403" s="22">
        <f>IF(B403&lt;='Informações do financiamento'!$C$6,E403-G403,"")</f>
        <v>100.00000000000011</v>
      </c>
      <c r="I403" s="27"/>
      <c r="J403" s="27"/>
      <c r="K403" s="20">
        <f t="shared" si="1"/>
        <v>398</v>
      </c>
      <c r="L403" s="21">
        <f>IF(K403&lt;='Informações do financiamento'!$C$6,Q402,"")</f>
        <v>511.38495194246849</v>
      </c>
      <c r="M403" s="21">
        <f>IF(K403&lt;='Informações do financiamento'!$C$6,L403*($C$2),"")</f>
        <v>4.2727008877476331</v>
      </c>
      <c r="N403" s="21">
        <f>IF(K403&lt;='Informações do financiamento'!$C$6,L403+M403,"")</f>
        <v>515.65765283021608</v>
      </c>
      <c r="O403" s="21">
        <f>IF(K403&lt;='Informações do financiamento'!$C$6,'Tabela SAC x Prime'!P403-'Tabela SAC x Prime'!M403,"")</f>
        <v>169.04531709923987</v>
      </c>
      <c r="P403" s="21">
        <f>IF(K403&lt;='Informações do financiamento'!$C$6,($L$6*$C$2)/(1-(1/(1+$C$2)^'Informações do financiamento'!$C$6)),"")</f>
        <v>173.31801798698751</v>
      </c>
      <c r="Q403" s="22">
        <f>IF(K403&lt;='Informações do financiamento'!$C$6,N403-P403,"")</f>
        <v>342.33963484322857</v>
      </c>
      <c r="R403" s="39"/>
    </row>
    <row r="404" spans="1:18" ht="20.25" customHeight="1">
      <c r="A404" s="27"/>
      <c r="B404" s="20">
        <f>IF(B403&lt;'Informações do financiamento'!$C$6,('Tabela SAC x Prime'!B403+1),"")</f>
        <v>399</v>
      </c>
      <c r="C404" s="21">
        <f>IF(B404&lt;='Informações do financiamento'!$C$6,'Tabela SAC x Prime'!H403,"")</f>
        <v>100.00000000000011</v>
      </c>
      <c r="D404" s="21">
        <f>IF(B404&lt;='Informações do financiamento'!$C$6,C404*($C$2),"")</f>
        <v>0.8355155683635217</v>
      </c>
      <c r="E404" s="21">
        <f>IF(B404&lt;='Informações do financiamento'!$C$6,C404+D404,"")</f>
        <v>100.83551556836363</v>
      </c>
      <c r="F404" s="21">
        <f>IF(B404&lt;='Informações do financiamento'!$C$6,'Informações do financiamento'!$C$4/'Informações do financiamento'!$C$6,"")</f>
        <v>50</v>
      </c>
      <c r="G404" s="21">
        <f>IF(B404&lt;='Informações do financiamento'!$C$6,F404+D404,"")</f>
        <v>50.835515568363519</v>
      </c>
      <c r="H404" s="22">
        <f>IF(B404&lt;='Informações do financiamento'!$C$6,E404-G404,"")</f>
        <v>50.000000000000114</v>
      </c>
      <c r="I404" s="27"/>
      <c r="J404" s="27"/>
      <c r="K404" s="20">
        <f t="shared" si="1"/>
        <v>399</v>
      </c>
      <c r="L404" s="21">
        <f>IF(K404&lt;='Informações do financiamento'!$C$6,Q403,"")</f>
        <v>342.33963484322857</v>
      </c>
      <c r="M404" s="21">
        <f>IF(K404&lt;='Informações do financiamento'!$C$6,L404*($C$2),"")</f>
        <v>2.8603009457940023</v>
      </c>
      <c r="N404" s="21">
        <f>IF(K404&lt;='Informações do financiamento'!$C$6,L404+M404,"")</f>
        <v>345.19993578902256</v>
      </c>
      <c r="O404" s="21">
        <f>IF(K404&lt;='Informações do financiamento'!$C$6,'Tabela SAC x Prime'!P404-'Tabela SAC x Prime'!M404,"")</f>
        <v>170.45771704119352</v>
      </c>
      <c r="P404" s="21">
        <f>IF(K404&lt;='Informações do financiamento'!$C$6,($L$6*$C$2)/(1-(1/(1+$C$2)^'Informações do financiamento'!$C$6)),"")</f>
        <v>173.31801798698751</v>
      </c>
      <c r="Q404" s="22">
        <f>IF(K404&lt;='Informações do financiamento'!$C$6,N404-P404,"")</f>
        <v>171.88191780203505</v>
      </c>
      <c r="R404" s="39"/>
    </row>
    <row r="405" spans="1:18" ht="20.25" customHeight="1">
      <c r="A405" s="27"/>
      <c r="B405" s="20">
        <f>IF(B404&lt;'Informações do financiamento'!$C$6,('Tabela SAC x Prime'!B404+1),"")</f>
        <v>400</v>
      </c>
      <c r="C405" s="21">
        <f>IF(B405&lt;='Informações do financiamento'!$C$6,'Tabela SAC x Prime'!H404,"")</f>
        <v>50.000000000000114</v>
      </c>
      <c r="D405" s="21">
        <f>IF(B405&lt;='Informações do financiamento'!$C$6,C405*($C$2),"")</f>
        <v>0.41775778418176129</v>
      </c>
      <c r="E405" s="21">
        <f>IF(B405&lt;='Informações do financiamento'!$C$6,C405+D405,"")</f>
        <v>50.417757784181873</v>
      </c>
      <c r="F405" s="21">
        <f>IF(B405&lt;='Informações do financiamento'!$C$6,'Informações do financiamento'!$C$4/'Informações do financiamento'!$C$6,"")</f>
        <v>50</v>
      </c>
      <c r="G405" s="21">
        <f>IF(B405&lt;='Informações do financiamento'!$C$6,F405+D405,"")</f>
        <v>50.417757784181759</v>
      </c>
      <c r="H405" s="22">
        <f>IF(B405&lt;='Informações do financiamento'!$C$6,E405-G405,"")</f>
        <v>1.1368683772161603E-13</v>
      </c>
      <c r="I405" s="27"/>
      <c r="J405" s="27"/>
      <c r="K405" s="20">
        <f t="shared" si="1"/>
        <v>400</v>
      </c>
      <c r="L405" s="21">
        <f>IF(K405&lt;='Informações do financiamento'!$C$6,Q404,"")</f>
        <v>171.88191780203505</v>
      </c>
      <c r="M405" s="21">
        <f>IF(K405&lt;='Informações do financiamento'!$C$6,L405*($C$2),"")</f>
        <v>1.4361001824377926</v>
      </c>
      <c r="N405" s="21">
        <f>IF(K405&lt;='Informações do financiamento'!$C$6,L405+M405,"")</f>
        <v>173.31801798447285</v>
      </c>
      <c r="O405" s="21">
        <f>IF(K405&lt;='Informações do financiamento'!$C$6,'Tabela SAC x Prime'!P405-'Tabela SAC x Prime'!M405,"")</f>
        <v>171.88191780454972</v>
      </c>
      <c r="P405" s="21">
        <f>IF(K405&lt;='Informações do financiamento'!$C$6,($L$6*$C$2)/(1-(1/(1+$C$2)^'Informações do financiamento'!$C$6)),"")</f>
        <v>173.31801798698751</v>
      </c>
      <c r="Q405" s="22">
        <f>IF(K405&lt;='Informações do financiamento'!$C$6,N405-P405,"")</f>
        <v>-2.5146675852738554E-9</v>
      </c>
      <c r="R405" s="39"/>
    </row>
    <row r="406" spans="1:18" ht="20.25" customHeight="1">
      <c r="A406" s="27"/>
      <c r="B406" s="20" t="str">
        <f>IF(B405&lt;'Informações do financiamento'!$C$6,('Tabela SAC x Prime'!B405+1),"")</f>
        <v/>
      </c>
      <c r="C406" s="21" t="str">
        <f>IF(B406&lt;='Informações do financiamento'!$C$6,'Tabela SAC x Prime'!H405,"")</f>
        <v/>
      </c>
      <c r="D406" s="21" t="str">
        <f>IF(B406&lt;='Informações do financiamento'!$C$6,C406*($C$2),"")</f>
        <v/>
      </c>
      <c r="E406" s="21" t="str">
        <f>IF(B406&lt;='Informações do financiamento'!$C$6,C406+D406,"")</f>
        <v/>
      </c>
      <c r="F406" s="21" t="str">
        <f>IF(B406&lt;='Informações do financiamento'!$C$6,'Informações do financiamento'!$C$4/'Informações do financiamento'!$C$6,"")</f>
        <v/>
      </c>
      <c r="G406" s="21" t="str">
        <f>IF(B406&lt;='Informações do financiamento'!$C$6,F406+D406,"")</f>
        <v/>
      </c>
      <c r="H406" s="22" t="str">
        <f>IF(B406&lt;='Informações do financiamento'!$C$6,E406-G406,"")</f>
        <v/>
      </c>
      <c r="I406" s="27"/>
      <c r="J406" s="27"/>
      <c r="K406" s="20" t="str">
        <f t="shared" si="1"/>
        <v/>
      </c>
      <c r="L406" s="21" t="str">
        <f>IF(K406&lt;='Informações do financiamento'!$C$6,Q405,"")</f>
        <v/>
      </c>
      <c r="M406" s="21" t="str">
        <f>IF(K406&lt;='Informações do financiamento'!$C$6,L406*($C$2),"")</f>
        <v/>
      </c>
      <c r="N406" s="21" t="str">
        <f>IF(K406&lt;='Informações do financiamento'!$C$6,L406+M406,"")</f>
        <v/>
      </c>
      <c r="O406" s="21" t="str">
        <f>IF(K406&lt;='Informações do financiamento'!$C$6,'Tabela SAC x Prime'!P406-'Tabela SAC x Prime'!M406,"")</f>
        <v/>
      </c>
      <c r="P406" s="21" t="str">
        <f>IF(K406&lt;='Informações do financiamento'!$C$6,($L$6*$C$2)/(1-(1/(1+$C$2)^'Informações do financiamento'!$C$6)),"")</f>
        <v/>
      </c>
      <c r="Q406" s="22" t="str">
        <f>IF(K406&lt;='Informações do financiamento'!$C$6,N406-P406,"")</f>
        <v/>
      </c>
      <c r="R406" s="39"/>
    </row>
    <row r="407" spans="1:18" ht="20.25" customHeight="1">
      <c r="A407" s="27"/>
      <c r="B407" s="20" t="str">
        <f>IF(B406&lt;'Informações do financiamento'!$C$6,('Tabela SAC x Prime'!B406+1),"")</f>
        <v/>
      </c>
      <c r="C407" s="21" t="str">
        <f>IF(B407&lt;='Informações do financiamento'!$C$6,'Tabela SAC x Prime'!H406,"")</f>
        <v/>
      </c>
      <c r="D407" s="21" t="str">
        <f>IF(B407&lt;='Informações do financiamento'!$C$6,C407*($C$2),"")</f>
        <v/>
      </c>
      <c r="E407" s="21" t="str">
        <f>IF(B407&lt;='Informações do financiamento'!$C$6,C407+D407,"")</f>
        <v/>
      </c>
      <c r="F407" s="21" t="str">
        <f>IF(B407&lt;='Informações do financiamento'!$C$6,'Informações do financiamento'!$C$4/'Informações do financiamento'!$C$6,"")</f>
        <v/>
      </c>
      <c r="G407" s="21" t="str">
        <f>IF(B407&lt;='Informações do financiamento'!$C$6,F407+D407,"")</f>
        <v/>
      </c>
      <c r="H407" s="22" t="str">
        <f>IF(B407&lt;='Informações do financiamento'!$C$6,E407-G407,"")</f>
        <v/>
      </c>
      <c r="I407" s="27"/>
      <c r="J407" s="27"/>
      <c r="K407" s="20" t="str">
        <f t="shared" si="1"/>
        <v/>
      </c>
      <c r="L407" s="21" t="str">
        <f>IF(K407&lt;='Informações do financiamento'!$C$6,Q406,"")</f>
        <v/>
      </c>
      <c r="M407" s="21" t="str">
        <f>IF(K407&lt;='Informações do financiamento'!$C$6,L407*($C$2),"")</f>
        <v/>
      </c>
      <c r="N407" s="21" t="str">
        <f>IF(K407&lt;='Informações do financiamento'!$C$6,L407+M407,"")</f>
        <v/>
      </c>
      <c r="O407" s="21" t="str">
        <f>IF(K407&lt;='Informações do financiamento'!$C$6,'Tabela SAC x Prime'!P407-'Tabela SAC x Prime'!M407,"")</f>
        <v/>
      </c>
      <c r="P407" s="21" t="str">
        <f>IF(K407&lt;='Informações do financiamento'!$C$6,($L$6*$C$2)/(1-(1/(1+$C$2)^'Informações do financiamento'!$C$6)),"")</f>
        <v/>
      </c>
      <c r="Q407" s="22" t="str">
        <f>IF(K407&lt;='Informações do financiamento'!$C$6,N407-P407,"")</f>
        <v/>
      </c>
      <c r="R407" s="39"/>
    </row>
    <row r="408" spans="1:18" ht="20.25" customHeight="1">
      <c r="A408" s="27"/>
      <c r="B408" s="20" t="str">
        <f>IF(B407&lt;'Informações do financiamento'!$C$6,('Tabela SAC x Prime'!B407+1),"")</f>
        <v/>
      </c>
      <c r="C408" s="21" t="str">
        <f>IF(B408&lt;='Informações do financiamento'!$C$6,'Tabela SAC x Prime'!H407,"")</f>
        <v/>
      </c>
      <c r="D408" s="21" t="str">
        <f>IF(B408&lt;='Informações do financiamento'!$C$6,C408*($C$2),"")</f>
        <v/>
      </c>
      <c r="E408" s="21" t="str">
        <f>IF(B408&lt;='Informações do financiamento'!$C$6,C408+D408,"")</f>
        <v/>
      </c>
      <c r="F408" s="21" t="str">
        <f>IF(B408&lt;='Informações do financiamento'!$C$6,'Informações do financiamento'!$C$4/'Informações do financiamento'!$C$6,"")</f>
        <v/>
      </c>
      <c r="G408" s="21" t="str">
        <f>IF(B408&lt;='Informações do financiamento'!$C$6,F408+D408,"")</f>
        <v/>
      </c>
      <c r="H408" s="22" t="str">
        <f>IF(B408&lt;='Informações do financiamento'!$C$6,E408-G408,"")</f>
        <v/>
      </c>
      <c r="I408" s="27"/>
      <c r="J408" s="27"/>
      <c r="K408" s="20" t="str">
        <f t="shared" si="1"/>
        <v/>
      </c>
      <c r="L408" s="21" t="str">
        <f>IF(K408&lt;='Informações do financiamento'!$C$6,Q407,"")</f>
        <v/>
      </c>
      <c r="M408" s="21" t="str">
        <f>IF(K408&lt;='Informações do financiamento'!$C$6,L408*($C$2),"")</f>
        <v/>
      </c>
      <c r="N408" s="21" t="str">
        <f>IF(K408&lt;='Informações do financiamento'!$C$6,L408+M408,"")</f>
        <v/>
      </c>
      <c r="O408" s="21" t="str">
        <f>IF(K408&lt;='Informações do financiamento'!$C$6,'Tabela SAC x Prime'!P408-'Tabela SAC x Prime'!M408,"")</f>
        <v/>
      </c>
      <c r="P408" s="21" t="str">
        <f>IF(K408&lt;='Informações do financiamento'!$C$6,($L$6*$C$2)/(1-(1/(1+$C$2)^'Informações do financiamento'!$C$6)),"")</f>
        <v/>
      </c>
      <c r="Q408" s="22" t="str">
        <f>IF(K408&lt;='Informações do financiamento'!$C$6,N408-P408,"")</f>
        <v/>
      </c>
      <c r="R408" s="39"/>
    </row>
    <row r="409" spans="1:18" ht="20.25" customHeight="1">
      <c r="A409" s="27"/>
      <c r="B409" s="20" t="str">
        <f>IF(B408&lt;'Informações do financiamento'!$C$6,('Tabela SAC x Prime'!B408+1),"")</f>
        <v/>
      </c>
      <c r="C409" s="21" t="str">
        <f>IF(B409&lt;='Informações do financiamento'!$C$6,'Tabela SAC x Prime'!H408,"")</f>
        <v/>
      </c>
      <c r="D409" s="21" t="str">
        <f>IF(B409&lt;='Informações do financiamento'!$C$6,C409*($C$2),"")</f>
        <v/>
      </c>
      <c r="E409" s="21" t="str">
        <f>IF(B409&lt;='Informações do financiamento'!$C$6,C409+D409,"")</f>
        <v/>
      </c>
      <c r="F409" s="21" t="str">
        <f>IF(B409&lt;='Informações do financiamento'!$C$6,'Informações do financiamento'!$C$4/'Informações do financiamento'!$C$6,"")</f>
        <v/>
      </c>
      <c r="G409" s="21" t="str">
        <f>IF(B409&lt;='Informações do financiamento'!$C$6,F409+D409,"")</f>
        <v/>
      </c>
      <c r="H409" s="22" t="str">
        <f>IF(B409&lt;='Informações do financiamento'!$C$6,E409-G409,"")</f>
        <v/>
      </c>
      <c r="I409" s="27"/>
      <c r="J409" s="27"/>
      <c r="K409" s="20" t="str">
        <f t="shared" si="1"/>
        <v/>
      </c>
      <c r="L409" s="21" t="str">
        <f>IF(K409&lt;='Informações do financiamento'!$C$6,Q408,"")</f>
        <v/>
      </c>
      <c r="M409" s="21" t="str">
        <f>IF(K409&lt;='Informações do financiamento'!$C$6,L409*($C$2),"")</f>
        <v/>
      </c>
      <c r="N409" s="21" t="str">
        <f>IF(K409&lt;='Informações do financiamento'!$C$6,L409+M409,"")</f>
        <v/>
      </c>
      <c r="O409" s="21" t="str">
        <f>IF(K409&lt;='Informações do financiamento'!$C$6,'Tabela SAC x Prime'!P409-'Tabela SAC x Prime'!M409,"")</f>
        <v/>
      </c>
      <c r="P409" s="21" t="str">
        <f>IF(K409&lt;='Informações do financiamento'!$C$6,($L$6*$C$2)/(1-(1/(1+$C$2)^'Informações do financiamento'!$C$6)),"")</f>
        <v/>
      </c>
      <c r="Q409" s="22" t="str">
        <f>IF(K409&lt;='Informações do financiamento'!$C$6,N409-P409,"")</f>
        <v/>
      </c>
      <c r="R409" s="39"/>
    </row>
    <row r="410" spans="1:18" ht="20.25" customHeight="1">
      <c r="A410" s="27"/>
      <c r="B410" s="20" t="str">
        <f>IF(B409&lt;'Informações do financiamento'!$C$6,('Tabela SAC x Prime'!B409+1),"")</f>
        <v/>
      </c>
      <c r="C410" s="21" t="str">
        <f>IF(B410&lt;='Informações do financiamento'!$C$6,'Tabela SAC x Prime'!H409,"")</f>
        <v/>
      </c>
      <c r="D410" s="21" t="str">
        <f>IF(B410&lt;='Informações do financiamento'!$C$6,C410*($C$2),"")</f>
        <v/>
      </c>
      <c r="E410" s="21" t="str">
        <f>IF(B410&lt;='Informações do financiamento'!$C$6,C410+D410,"")</f>
        <v/>
      </c>
      <c r="F410" s="21" t="str">
        <f>IF(B410&lt;='Informações do financiamento'!$C$6,'Informações do financiamento'!$C$4/'Informações do financiamento'!$C$6,"")</f>
        <v/>
      </c>
      <c r="G410" s="21" t="str">
        <f>IF(B410&lt;='Informações do financiamento'!$C$6,F410+D410,"")</f>
        <v/>
      </c>
      <c r="H410" s="22" t="str">
        <f>IF(B410&lt;='Informações do financiamento'!$C$6,E410-G410,"")</f>
        <v/>
      </c>
      <c r="I410" s="27"/>
      <c r="J410" s="27"/>
      <c r="K410" s="20" t="str">
        <f t="shared" si="1"/>
        <v/>
      </c>
      <c r="L410" s="21" t="str">
        <f>IF(K410&lt;='Informações do financiamento'!$C$6,Q409,"")</f>
        <v/>
      </c>
      <c r="M410" s="21" t="str">
        <f>IF(K410&lt;='Informações do financiamento'!$C$6,L410*($C$2),"")</f>
        <v/>
      </c>
      <c r="N410" s="21" t="str">
        <f>IF(K410&lt;='Informações do financiamento'!$C$6,L410+M410,"")</f>
        <v/>
      </c>
      <c r="O410" s="21" t="str">
        <f>IF(K410&lt;='Informações do financiamento'!$C$6,'Tabela SAC x Prime'!P410-'Tabela SAC x Prime'!M410,"")</f>
        <v/>
      </c>
      <c r="P410" s="21" t="str">
        <f>IF(K410&lt;='Informações do financiamento'!$C$6,($L$6*$C$2)/(1-(1/(1+$C$2)^'Informações do financiamento'!$C$6)),"")</f>
        <v/>
      </c>
      <c r="Q410" s="22" t="str">
        <f>IF(K410&lt;='Informações do financiamento'!$C$6,N410-P410,"")</f>
        <v/>
      </c>
      <c r="R410" s="39"/>
    </row>
    <row r="411" spans="1:18" ht="20.25" customHeight="1">
      <c r="A411" s="27"/>
      <c r="B411" s="20" t="str">
        <f>IF(B410&lt;'Informações do financiamento'!$C$6,('Tabela SAC x Prime'!B410+1),"")</f>
        <v/>
      </c>
      <c r="C411" s="21" t="str">
        <f>IF(B411&lt;='Informações do financiamento'!$C$6,'Tabela SAC x Prime'!H410,"")</f>
        <v/>
      </c>
      <c r="D411" s="21" t="str">
        <f>IF(B411&lt;='Informações do financiamento'!$C$6,C411*($C$2),"")</f>
        <v/>
      </c>
      <c r="E411" s="21" t="str">
        <f>IF(B411&lt;='Informações do financiamento'!$C$6,C411+D411,"")</f>
        <v/>
      </c>
      <c r="F411" s="21" t="str">
        <f>IF(B411&lt;='Informações do financiamento'!$C$6,'Informações do financiamento'!$C$4/'Informações do financiamento'!$C$6,"")</f>
        <v/>
      </c>
      <c r="G411" s="21" t="str">
        <f>IF(B411&lt;='Informações do financiamento'!$C$6,F411+D411,"")</f>
        <v/>
      </c>
      <c r="H411" s="22" t="str">
        <f>IF(B411&lt;='Informações do financiamento'!$C$6,E411-G411,"")</f>
        <v/>
      </c>
      <c r="I411" s="27"/>
      <c r="J411" s="27"/>
      <c r="K411" s="20" t="str">
        <f t="shared" si="1"/>
        <v/>
      </c>
      <c r="L411" s="21" t="str">
        <f>IF(K411&lt;='Informações do financiamento'!$C$6,Q410,"")</f>
        <v/>
      </c>
      <c r="M411" s="21" t="str">
        <f>IF(K411&lt;='Informações do financiamento'!$C$6,L411*($C$2),"")</f>
        <v/>
      </c>
      <c r="N411" s="21" t="str">
        <f>IF(K411&lt;='Informações do financiamento'!$C$6,L411+M411,"")</f>
        <v/>
      </c>
      <c r="O411" s="21" t="str">
        <f>IF(K411&lt;='Informações do financiamento'!$C$6,'Tabela SAC x Prime'!P411-'Tabela SAC x Prime'!M411,"")</f>
        <v/>
      </c>
      <c r="P411" s="21" t="str">
        <f>IF(K411&lt;='Informações do financiamento'!$C$6,($L$6*$C$2)/(1-(1/(1+$C$2)^'Informações do financiamento'!$C$6)),"")</f>
        <v/>
      </c>
      <c r="Q411" s="22" t="str">
        <f>IF(K411&lt;='Informações do financiamento'!$C$6,N411-P411,"")</f>
        <v/>
      </c>
      <c r="R411" s="39"/>
    </row>
    <row r="412" spans="1:18" ht="20.25" customHeight="1">
      <c r="A412" s="27"/>
      <c r="B412" s="20" t="str">
        <f>IF(B411&lt;'Informações do financiamento'!$C$6,('Tabela SAC x Prime'!B411+1),"")</f>
        <v/>
      </c>
      <c r="C412" s="21" t="str">
        <f>IF(B412&lt;='Informações do financiamento'!$C$6,'Tabela SAC x Prime'!H411,"")</f>
        <v/>
      </c>
      <c r="D412" s="21" t="str">
        <f>IF(B412&lt;='Informações do financiamento'!$C$6,C412*($C$2),"")</f>
        <v/>
      </c>
      <c r="E412" s="21" t="str">
        <f>IF(B412&lt;='Informações do financiamento'!$C$6,C412+D412,"")</f>
        <v/>
      </c>
      <c r="F412" s="21" t="str">
        <f>IF(B412&lt;='Informações do financiamento'!$C$6,'Informações do financiamento'!$C$4/'Informações do financiamento'!$C$6,"")</f>
        <v/>
      </c>
      <c r="G412" s="21" t="str">
        <f>IF(B412&lt;='Informações do financiamento'!$C$6,F412+D412,"")</f>
        <v/>
      </c>
      <c r="H412" s="22" t="str">
        <f>IF(B412&lt;='Informações do financiamento'!$C$6,E412-G412,"")</f>
        <v/>
      </c>
      <c r="I412" s="27"/>
      <c r="J412" s="27"/>
      <c r="K412" s="20" t="str">
        <f t="shared" si="1"/>
        <v/>
      </c>
      <c r="L412" s="21" t="str">
        <f>IF(K412&lt;='Informações do financiamento'!$C$6,Q411,"")</f>
        <v/>
      </c>
      <c r="M412" s="21" t="str">
        <f>IF(K412&lt;='Informações do financiamento'!$C$6,L412*($C$2),"")</f>
        <v/>
      </c>
      <c r="N412" s="21" t="str">
        <f>IF(K412&lt;='Informações do financiamento'!$C$6,L412+M412,"")</f>
        <v/>
      </c>
      <c r="O412" s="21" t="str">
        <f>IF(K412&lt;='Informações do financiamento'!$C$6,'Tabela SAC x Prime'!P412-'Tabela SAC x Prime'!M412,"")</f>
        <v/>
      </c>
      <c r="P412" s="21" t="str">
        <f>IF(K412&lt;='Informações do financiamento'!$C$6,($L$6*$C$2)/(1-(1/(1+$C$2)^'Informações do financiamento'!$C$6)),"")</f>
        <v/>
      </c>
      <c r="Q412" s="22" t="str">
        <f>IF(K412&lt;='Informações do financiamento'!$C$6,N412-P412,"")</f>
        <v/>
      </c>
      <c r="R412" s="39"/>
    </row>
    <row r="413" spans="1:18" ht="20.25" customHeight="1">
      <c r="A413" s="27"/>
      <c r="B413" s="20" t="str">
        <f>IF(B412&lt;'Informações do financiamento'!$C$6,('Tabela SAC x Prime'!B412+1),"")</f>
        <v/>
      </c>
      <c r="C413" s="21" t="str">
        <f>IF(B413&lt;='Informações do financiamento'!$C$6,'Tabela SAC x Prime'!H412,"")</f>
        <v/>
      </c>
      <c r="D413" s="21" t="str">
        <f>IF(B413&lt;='Informações do financiamento'!$C$6,C413*($C$2),"")</f>
        <v/>
      </c>
      <c r="E413" s="21" t="str">
        <f>IF(B413&lt;='Informações do financiamento'!$C$6,C413+D413,"")</f>
        <v/>
      </c>
      <c r="F413" s="21" t="str">
        <f>IF(B413&lt;='Informações do financiamento'!$C$6,'Informações do financiamento'!$C$4/'Informações do financiamento'!$C$6,"")</f>
        <v/>
      </c>
      <c r="G413" s="21" t="str">
        <f>IF(B413&lt;='Informações do financiamento'!$C$6,F413+D413,"")</f>
        <v/>
      </c>
      <c r="H413" s="22" t="str">
        <f>IF(B413&lt;='Informações do financiamento'!$C$6,E413-G413,"")</f>
        <v/>
      </c>
      <c r="I413" s="27"/>
      <c r="J413" s="27"/>
      <c r="K413" s="20" t="str">
        <f t="shared" si="1"/>
        <v/>
      </c>
      <c r="L413" s="21" t="str">
        <f>IF(K413&lt;='Informações do financiamento'!$C$6,Q412,"")</f>
        <v/>
      </c>
      <c r="M413" s="21" t="str">
        <f>IF(K413&lt;='Informações do financiamento'!$C$6,L413*($C$2),"")</f>
        <v/>
      </c>
      <c r="N413" s="21" t="str">
        <f>IF(K413&lt;='Informações do financiamento'!$C$6,L413+M413,"")</f>
        <v/>
      </c>
      <c r="O413" s="21" t="str">
        <f>IF(K413&lt;='Informações do financiamento'!$C$6,'Tabela SAC x Prime'!P413-'Tabela SAC x Prime'!M413,"")</f>
        <v/>
      </c>
      <c r="P413" s="21" t="str">
        <f>IF(K413&lt;='Informações do financiamento'!$C$6,($L$6*$C$2)/(1-(1/(1+$C$2)^'Informações do financiamento'!$C$6)),"")</f>
        <v/>
      </c>
      <c r="Q413" s="22" t="str">
        <f>IF(K413&lt;='Informações do financiamento'!$C$6,N413-P413,"")</f>
        <v/>
      </c>
      <c r="R413" s="39"/>
    </row>
    <row r="414" spans="1:18" ht="20.25" customHeight="1">
      <c r="A414" s="27"/>
      <c r="B414" s="20" t="str">
        <f>IF(B413&lt;'Informações do financiamento'!$C$6,('Tabela SAC x Prime'!B413+1),"")</f>
        <v/>
      </c>
      <c r="C414" s="21" t="str">
        <f>IF(B414&lt;='Informações do financiamento'!$C$6,'Tabela SAC x Prime'!H413,"")</f>
        <v/>
      </c>
      <c r="D414" s="21" t="str">
        <f>IF(B414&lt;='Informações do financiamento'!$C$6,C414*($C$2),"")</f>
        <v/>
      </c>
      <c r="E414" s="21" t="str">
        <f>IF(B414&lt;='Informações do financiamento'!$C$6,C414+D414,"")</f>
        <v/>
      </c>
      <c r="F414" s="21" t="str">
        <f>IF(B414&lt;='Informações do financiamento'!$C$6,'Informações do financiamento'!$C$4/'Informações do financiamento'!$C$6,"")</f>
        <v/>
      </c>
      <c r="G414" s="21" t="str">
        <f>IF(B414&lt;='Informações do financiamento'!$C$6,F414+D414,"")</f>
        <v/>
      </c>
      <c r="H414" s="22" t="str">
        <f>IF(B414&lt;='Informações do financiamento'!$C$6,E414-G414,"")</f>
        <v/>
      </c>
      <c r="I414" s="27"/>
      <c r="J414" s="27"/>
      <c r="K414" s="20" t="str">
        <f t="shared" si="1"/>
        <v/>
      </c>
      <c r="L414" s="21" t="str">
        <f>IF(K414&lt;='Informações do financiamento'!$C$6,Q413,"")</f>
        <v/>
      </c>
      <c r="M414" s="21" t="str">
        <f>IF(K414&lt;='Informações do financiamento'!$C$6,L414*($C$2),"")</f>
        <v/>
      </c>
      <c r="N414" s="21" t="str">
        <f>IF(K414&lt;='Informações do financiamento'!$C$6,L414+M414,"")</f>
        <v/>
      </c>
      <c r="O414" s="21" t="str">
        <f>IF(K414&lt;='Informações do financiamento'!$C$6,'Tabela SAC x Prime'!P414-'Tabela SAC x Prime'!M414,"")</f>
        <v/>
      </c>
      <c r="P414" s="21" t="str">
        <f>IF(K414&lt;='Informações do financiamento'!$C$6,($L$6*$C$2)/(1-(1/(1+$C$2)^'Informações do financiamento'!$C$6)),"")</f>
        <v/>
      </c>
      <c r="Q414" s="22" t="str">
        <f>IF(K414&lt;='Informações do financiamento'!$C$6,N414-P414,"")</f>
        <v/>
      </c>
      <c r="R414" s="39"/>
    </row>
    <row r="415" spans="1:18" ht="20.25" customHeight="1">
      <c r="A415" s="27"/>
      <c r="B415" s="20" t="str">
        <f>IF(B414&lt;'Informações do financiamento'!$C$6,('Tabela SAC x Prime'!B414+1),"")</f>
        <v/>
      </c>
      <c r="C415" s="21" t="str">
        <f>IF(B415&lt;='Informações do financiamento'!$C$6,'Tabela SAC x Prime'!H414,"")</f>
        <v/>
      </c>
      <c r="D415" s="21" t="str">
        <f>IF(B415&lt;='Informações do financiamento'!$C$6,C415*($C$2),"")</f>
        <v/>
      </c>
      <c r="E415" s="21" t="str">
        <f>IF(B415&lt;='Informações do financiamento'!$C$6,C415+D415,"")</f>
        <v/>
      </c>
      <c r="F415" s="21" t="str">
        <f>IF(B415&lt;='Informações do financiamento'!$C$6,'Informações do financiamento'!$C$4/'Informações do financiamento'!$C$6,"")</f>
        <v/>
      </c>
      <c r="G415" s="21" t="str">
        <f>IF(B415&lt;='Informações do financiamento'!$C$6,F415+D415,"")</f>
        <v/>
      </c>
      <c r="H415" s="22" t="str">
        <f>IF(B415&lt;='Informações do financiamento'!$C$6,E415-G415,"")</f>
        <v/>
      </c>
      <c r="I415" s="27"/>
      <c r="J415" s="27"/>
      <c r="K415" s="20" t="str">
        <f t="shared" si="1"/>
        <v/>
      </c>
      <c r="L415" s="21" t="str">
        <f>IF(K415&lt;='Informações do financiamento'!$C$6,Q414,"")</f>
        <v/>
      </c>
      <c r="M415" s="21" t="str">
        <f>IF(K415&lt;='Informações do financiamento'!$C$6,L415*($C$2),"")</f>
        <v/>
      </c>
      <c r="N415" s="21" t="str">
        <f>IF(K415&lt;='Informações do financiamento'!$C$6,L415+M415,"")</f>
        <v/>
      </c>
      <c r="O415" s="21" t="str">
        <f>IF(K415&lt;='Informações do financiamento'!$C$6,'Tabela SAC x Prime'!P415-'Tabela SAC x Prime'!M415,"")</f>
        <v/>
      </c>
      <c r="P415" s="21" t="str">
        <f>IF(K415&lt;='Informações do financiamento'!$C$6,($L$6*$C$2)/(1-(1/(1+$C$2)^'Informações do financiamento'!$C$6)),"")</f>
        <v/>
      </c>
      <c r="Q415" s="22" t="str">
        <f>IF(K415&lt;='Informações do financiamento'!$C$6,N415-P415,"")</f>
        <v/>
      </c>
      <c r="R415" s="39"/>
    </row>
    <row r="416" spans="1:18" ht="20.25" customHeight="1">
      <c r="A416" s="27"/>
      <c r="B416" s="20" t="str">
        <f>IF(B415&lt;'Informações do financiamento'!$C$6,('Tabela SAC x Prime'!B415+1),"")</f>
        <v/>
      </c>
      <c r="C416" s="21" t="str">
        <f>IF(B416&lt;='Informações do financiamento'!$C$6,'Tabela SAC x Prime'!H415,"")</f>
        <v/>
      </c>
      <c r="D416" s="21" t="str">
        <f>IF(B416&lt;='Informações do financiamento'!$C$6,C416*($C$2),"")</f>
        <v/>
      </c>
      <c r="E416" s="21" t="str">
        <f>IF(B416&lt;='Informações do financiamento'!$C$6,C416+D416,"")</f>
        <v/>
      </c>
      <c r="F416" s="21" t="str">
        <f>IF(B416&lt;='Informações do financiamento'!$C$6,'Informações do financiamento'!$C$4/'Informações do financiamento'!$C$6,"")</f>
        <v/>
      </c>
      <c r="G416" s="21" t="str">
        <f>IF(B416&lt;='Informações do financiamento'!$C$6,F416+D416,"")</f>
        <v/>
      </c>
      <c r="H416" s="22" t="str">
        <f>IF(B416&lt;='Informações do financiamento'!$C$6,E416-G416,"")</f>
        <v/>
      </c>
      <c r="I416" s="27"/>
      <c r="J416" s="27"/>
      <c r="K416" s="20" t="str">
        <f t="shared" si="1"/>
        <v/>
      </c>
      <c r="L416" s="21" t="str">
        <f>IF(K416&lt;='Informações do financiamento'!$C$6,Q415,"")</f>
        <v/>
      </c>
      <c r="M416" s="21" t="str">
        <f>IF(K416&lt;='Informações do financiamento'!$C$6,L416*($C$2),"")</f>
        <v/>
      </c>
      <c r="N416" s="21" t="str">
        <f>IF(K416&lt;='Informações do financiamento'!$C$6,L416+M416,"")</f>
        <v/>
      </c>
      <c r="O416" s="21" t="str">
        <f>IF(K416&lt;='Informações do financiamento'!$C$6,'Tabela SAC x Prime'!P416-'Tabela SAC x Prime'!M416,"")</f>
        <v/>
      </c>
      <c r="P416" s="21" t="str">
        <f>IF(K416&lt;='Informações do financiamento'!$C$6,($L$6*$C$2)/(1-(1/(1+$C$2)^'Informações do financiamento'!$C$6)),"")</f>
        <v/>
      </c>
      <c r="Q416" s="22" t="str">
        <f>IF(K416&lt;='Informações do financiamento'!$C$6,N416-P416,"")</f>
        <v/>
      </c>
      <c r="R416" s="39"/>
    </row>
    <row r="417" spans="1:18" ht="20.25" customHeight="1">
      <c r="A417" s="27"/>
      <c r="B417" s="20" t="str">
        <f>IF(B416&lt;'Informações do financiamento'!$C$6,('Tabela SAC x Prime'!B416+1),"")</f>
        <v/>
      </c>
      <c r="C417" s="21" t="str">
        <f>IF(B417&lt;='Informações do financiamento'!$C$6,'Tabela SAC x Prime'!H416,"")</f>
        <v/>
      </c>
      <c r="D417" s="21" t="str">
        <f>IF(B417&lt;='Informações do financiamento'!$C$6,C417*($C$2),"")</f>
        <v/>
      </c>
      <c r="E417" s="21" t="str">
        <f>IF(B417&lt;='Informações do financiamento'!$C$6,C417+D417,"")</f>
        <v/>
      </c>
      <c r="F417" s="21" t="str">
        <f>IF(B417&lt;='Informações do financiamento'!$C$6,'Informações do financiamento'!$C$4/'Informações do financiamento'!$C$6,"")</f>
        <v/>
      </c>
      <c r="G417" s="21" t="str">
        <f>IF(B417&lt;='Informações do financiamento'!$C$6,F417+D417,"")</f>
        <v/>
      </c>
      <c r="H417" s="22" t="str">
        <f>IF(B417&lt;='Informações do financiamento'!$C$6,E417-G417,"")</f>
        <v/>
      </c>
      <c r="I417" s="27"/>
      <c r="J417" s="27"/>
      <c r="K417" s="20" t="str">
        <f t="shared" si="1"/>
        <v/>
      </c>
      <c r="L417" s="21" t="str">
        <f>IF(K417&lt;='Informações do financiamento'!$C$6,Q416,"")</f>
        <v/>
      </c>
      <c r="M417" s="21" t="str">
        <f>IF(K417&lt;='Informações do financiamento'!$C$6,L417*($C$2),"")</f>
        <v/>
      </c>
      <c r="N417" s="21" t="str">
        <f>IF(K417&lt;='Informações do financiamento'!$C$6,L417+M417,"")</f>
        <v/>
      </c>
      <c r="O417" s="21" t="str">
        <f>IF(K417&lt;='Informações do financiamento'!$C$6,'Tabela SAC x Prime'!P417-'Tabela SAC x Prime'!M417,"")</f>
        <v/>
      </c>
      <c r="P417" s="21" t="str">
        <f>IF(K417&lt;='Informações do financiamento'!$C$6,($L$6*$C$2)/(1-(1/(1+$C$2)^'Informações do financiamento'!$C$6)),"")</f>
        <v/>
      </c>
      <c r="Q417" s="22" t="str">
        <f>IF(K417&lt;='Informações do financiamento'!$C$6,N417-P417,"")</f>
        <v/>
      </c>
      <c r="R417" s="39"/>
    </row>
    <row r="418" spans="1:18" ht="20.25" customHeight="1">
      <c r="A418" s="27"/>
      <c r="B418" s="20" t="str">
        <f>IF(B417&lt;'Informações do financiamento'!$C$6,('Tabela SAC x Prime'!B417+1),"")</f>
        <v/>
      </c>
      <c r="C418" s="21" t="str">
        <f>IF(B418&lt;='Informações do financiamento'!$C$6,'Tabela SAC x Prime'!H417,"")</f>
        <v/>
      </c>
      <c r="D418" s="21" t="str">
        <f>IF(B418&lt;='Informações do financiamento'!$C$6,C418*($C$2),"")</f>
        <v/>
      </c>
      <c r="E418" s="21" t="str">
        <f>IF(B418&lt;='Informações do financiamento'!$C$6,C418+D418,"")</f>
        <v/>
      </c>
      <c r="F418" s="21" t="str">
        <f>IF(B418&lt;='Informações do financiamento'!$C$6,'Informações do financiamento'!$C$4/'Informações do financiamento'!$C$6,"")</f>
        <v/>
      </c>
      <c r="G418" s="21" t="str">
        <f>IF(B418&lt;='Informações do financiamento'!$C$6,F418+D418,"")</f>
        <v/>
      </c>
      <c r="H418" s="22" t="str">
        <f>IF(B418&lt;='Informações do financiamento'!$C$6,E418-G418,"")</f>
        <v/>
      </c>
      <c r="I418" s="27"/>
      <c r="J418" s="27"/>
      <c r="K418" s="20" t="str">
        <f t="shared" si="1"/>
        <v/>
      </c>
      <c r="L418" s="21" t="str">
        <f>IF(K418&lt;='Informações do financiamento'!$C$6,Q417,"")</f>
        <v/>
      </c>
      <c r="M418" s="21" t="str">
        <f>IF(K418&lt;='Informações do financiamento'!$C$6,L418*($C$2),"")</f>
        <v/>
      </c>
      <c r="N418" s="21" t="str">
        <f>IF(K418&lt;='Informações do financiamento'!$C$6,L418+M418,"")</f>
        <v/>
      </c>
      <c r="O418" s="21" t="str">
        <f>IF(K418&lt;='Informações do financiamento'!$C$6,'Tabela SAC x Prime'!P418-'Tabela SAC x Prime'!M418,"")</f>
        <v/>
      </c>
      <c r="P418" s="21" t="str">
        <f>IF(K418&lt;='Informações do financiamento'!$C$6,($L$6*$C$2)/(1-(1/(1+$C$2)^'Informações do financiamento'!$C$6)),"")</f>
        <v/>
      </c>
      <c r="Q418" s="22" t="str">
        <f>IF(K418&lt;='Informações do financiamento'!$C$6,N418-P418,"")</f>
        <v/>
      </c>
      <c r="R418" s="39"/>
    </row>
    <row r="419" spans="1:18" ht="20.25" customHeight="1">
      <c r="A419" s="27"/>
      <c r="B419" s="20" t="str">
        <f>IF(B418&lt;'Informações do financiamento'!$C$6,('Tabela SAC x Prime'!B418+1),"")</f>
        <v/>
      </c>
      <c r="C419" s="21" t="str">
        <f>IF(B419&lt;='Informações do financiamento'!$C$6,'Tabela SAC x Prime'!H418,"")</f>
        <v/>
      </c>
      <c r="D419" s="21" t="str">
        <f>IF(B419&lt;='Informações do financiamento'!$C$6,C419*($C$2),"")</f>
        <v/>
      </c>
      <c r="E419" s="21" t="str">
        <f>IF(B419&lt;='Informações do financiamento'!$C$6,C419+D419,"")</f>
        <v/>
      </c>
      <c r="F419" s="21" t="str">
        <f>IF(B419&lt;='Informações do financiamento'!$C$6,'Informações do financiamento'!$C$4/'Informações do financiamento'!$C$6,"")</f>
        <v/>
      </c>
      <c r="G419" s="21" t="str">
        <f>IF(B419&lt;='Informações do financiamento'!$C$6,F419+D419,"")</f>
        <v/>
      </c>
      <c r="H419" s="22" t="str">
        <f>IF(B419&lt;='Informações do financiamento'!$C$6,E419-G419,"")</f>
        <v/>
      </c>
      <c r="I419" s="27"/>
      <c r="J419" s="27"/>
      <c r="K419" s="20" t="str">
        <f t="shared" si="1"/>
        <v/>
      </c>
      <c r="L419" s="21" t="str">
        <f>IF(K419&lt;='Informações do financiamento'!$C$6,Q418,"")</f>
        <v/>
      </c>
      <c r="M419" s="21" t="str">
        <f>IF(K419&lt;='Informações do financiamento'!$C$6,L419*($C$2),"")</f>
        <v/>
      </c>
      <c r="N419" s="21" t="str">
        <f>IF(K419&lt;='Informações do financiamento'!$C$6,L419+M419,"")</f>
        <v/>
      </c>
      <c r="O419" s="21" t="str">
        <f>IF(K419&lt;='Informações do financiamento'!$C$6,'Tabela SAC x Prime'!P419-'Tabela SAC x Prime'!M419,"")</f>
        <v/>
      </c>
      <c r="P419" s="21" t="str">
        <f>IF(K419&lt;='Informações do financiamento'!$C$6,($L$6*$C$2)/(1-(1/(1+$C$2)^'Informações do financiamento'!$C$6)),"")</f>
        <v/>
      </c>
      <c r="Q419" s="22" t="str">
        <f>IF(K419&lt;='Informações do financiamento'!$C$6,N419-P419,"")</f>
        <v/>
      </c>
      <c r="R419" s="39"/>
    </row>
    <row r="420" spans="1:18" ht="20.25" customHeight="1">
      <c r="A420" s="27"/>
      <c r="B420" s="20" t="str">
        <f>IF(B419&lt;'Informações do financiamento'!$C$6,('Tabela SAC x Prime'!B419+1),"")</f>
        <v/>
      </c>
      <c r="C420" s="21" t="str">
        <f>IF(B420&lt;='Informações do financiamento'!$C$6,'Tabela SAC x Prime'!H419,"")</f>
        <v/>
      </c>
      <c r="D420" s="21" t="str">
        <f>IF(B420&lt;='Informações do financiamento'!$C$6,C420*($C$2),"")</f>
        <v/>
      </c>
      <c r="E420" s="21" t="str">
        <f>IF(B420&lt;='Informações do financiamento'!$C$6,C420+D420,"")</f>
        <v/>
      </c>
      <c r="F420" s="21" t="str">
        <f>IF(B420&lt;='Informações do financiamento'!$C$6,'Informações do financiamento'!$C$4/'Informações do financiamento'!$C$6,"")</f>
        <v/>
      </c>
      <c r="G420" s="21" t="str">
        <f>IF(B420&lt;='Informações do financiamento'!$C$6,F420+D420,"")</f>
        <v/>
      </c>
      <c r="H420" s="22" t="str">
        <f>IF(B420&lt;='Informações do financiamento'!$C$6,E420-G420,"")</f>
        <v/>
      </c>
      <c r="I420" s="27"/>
      <c r="J420" s="27"/>
      <c r="K420" s="20" t="str">
        <f t="shared" si="1"/>
        <v/>
      </c>
      <c r="L420" s="21" t="str">
        <f>IF(K420&lt;='Informações do financiamento'!$C$6,Q419,"")</f>
        <v/>
      </c>
      <c r="M420" s="21" t="str">
        <f>IF(K420&lt;='Informações do financiamento'!$C$6,L420*($C$2),"")</f>
        <v/>
      </c>
      <c r="N420" s="21" t="str">
        <f>IF(K420&lt;='Informações do financiamento'!$C$6,L420+M420,"")</f>
        <v/>
      </c>
      <c r="O420" s="21" t="str">
        <f>IF(K420&lt;='Informações do financiamento'!$C$6,'Tabela SAC x Prime'!P420-'Tabela SAC x Prime'!M420,"")</f>
        <v/>
      </c>
      <c r="P420" s="21" t="str">
        <f>IF(K420&lt;='Informações do financiamento'!$C$6,($L$6*$C$2)/(1-(1/(1+$C$2)^'Informações do financiamento'!$C$6)),"")</f>
        <v/>
      </c>
      <c r="Q420" s="22" t="str">
        <f>IF(K420&lt;='Informações do financiamento'!$C$6,N420-P420,"")</f>
        <v/>
      </c>
      <c r="R420" s="39"/>
    </row>
    <row r="421" spans="1:18" ht="20.25" customHeight="1">
      <c r="A421" s="27"/>
      <c r="B421" s="20" t="str">
        <f>IF(B420&lt;'Informações do financiamento'!$C$6,('Tabela SAC x Prime'!B420+1),"")</f>
        <v/>
      </c>
      <c r="C421" s="21" t="str">
        <f>IF(B421&lt;='Informações do financiamento'!$C$6,'Tabela SAC x Prime'!H420,"")</f>
        <v/>
      </c>
      <c r="D421" s="21" t="str">
        <f>IF(B421&lt;='Informações do financiamento'!$C$6,C421*($C$2),"")</f>
        <v/>
      </c>
      <c r="E421" s="21" t="str">
        <f>IF(B421&lt;='Informações do financiamento'!$C$6,C421+D421,"")</f>
        <v/>
      </c>
      <c r="F421" s="21" t="str">
        <f>IF(B421&lt;='Informações do financiamento'!$C$6,'Informações do financiamento'!$C$4/'Informações do financiamento'!$C$6,"")</f>
        <v/>
      </c>
      <c r="G421" s="21" t="str">
        <f>IF(B421&lt;='Informações do financiamento'!$C$6,F421+D421,"")</f>
        <v/>
      </c>
      <c r="H421" s="22" t="str">
        <f>IF(B421&lt;='Informações do financiamento'!$C$6,E421-G421,"")</f>
        <v/>
      </c>
      <c r="I421" s="27"/>
      <c r="J421" s="27"/>
      <c r="K421" s="20" t="str">
        <f t="shared" si="1"/>
        <v/>
      </c>
      <c r="L421" s="21" t="str">
        <f>IF(K421&lt;='Informações do financiamento'!$C$6,Q420,"")</f>
        <v/>
      </c>
      <c r="M421" s="21" t="str">
        <f>IF(K421&lt;='Informações do financiamento'!$C$6,L421*($C$2),"")</f>
        <v/>
      </c>
      <c r="N421" s="21" t="str">
        <f>IF(K421&lt;='Informações do financiamento'!$C$6,L421+M421,"")</f>
        <v/>
      </c>
      <c r="O421" s="21" t="str">
        <f>IF(K421&lt;='Informações do financiamento'!$C$6,'Tabela SAC x Prime'!P421-'Tabela SAC x Prime'!M421,"")</f>
        <v/>
      </c>
      <c r="P421" s="21" t="str">
        <f>IF(K421&lt;='Informações do financiamento'!$C$6,($L$6*$C$2)/(1-(1/(1+$C$2)^'Informações do financiamento'!$C$6)),"")</f>
        <v/>
      </c>
      <c r="Q421" s="22" t="str">
        <f>IF(K421&lt;='Informações do financiamento'!$C$6,N421-P421,"")</f>
        <v/>
      </c>
      <c r="R421" s="39"/>
    </row>
    <row r="422" spans="1:18" ht="20.25" customHeight="1">
      <c r="A422" s="27"/>
      <c r="B422" s="20" t="str">
        <f>IF(B421&lt;'Informações do financiamento'!$C$6,('Tabela SAC x Prime'!B421+1),"")</f>
        <v/>
      </c>
      <c r="C422" s="21" t="str">
        <f>IF(B422&lt;='Informações do financiamento'!$C$6,'Tabela SAC x Prime'!H421,"")</f>
        <v/>
      </c>
      <c r="D422" s="21" t="str">
        <f>IF(B422&lt;='Informações do financiamento'!$C$6,C422*($C$2),"")</f>
        <v/>
      </c>
      <c r="E422" s="21" t="str">
        <f>IF(B422&lt;='Informações do financiamento'!$C$6,C422+D422,"")</f>
        <v/>
      </c>
      <c r="F422" s="21" t="str">
        <f>IF(B422&lt;='Informações do financiamento'!$C$6,'Informações do financiamento'!$C$4/'Informações do financiamento'!$C$6,"")</f>
        <v/>
      </c>
      <c r="G422" s="21" t="str">
        <f>IF(B422&lt;='Informações do financiamento'!$C$6,F422+D422,"")</f>
        <v/>
      </c>
      <c r="H422" s="22" t="str">
        <f>IF(B422&lt;='Informações do financiamento'!$C$6,E422-G422,"")</f>
        <v/>
      </c>
      <c r="I422" s="27"/>
      <c r="J422" s="27"/>
      <c r="K422" s="20" t="str">
        <f t="shared" si="1"/>
        <v/>
      </c>
      <c r="L422" s="21" t="str">
        <f>IF(K422&lt;='Informações do financiamento'!$C$6,Q421,"")</f>
        <v/>
      </c>
      <c r="M422" s="21" t="str">
        <f>IF(K422&lt;='Informações do financiamento'!$C$6,L422*($C$2),"")</f>
        <v/>
      </c>
      <c r="N422" s="21" t="str">
        <f>IF(K422&lt;='Informações do financiamento'!$C$6,L422+M422,"")</f>
        <v/>
      </c>
      <c r="O422" s="21" t="str">
        <f>IF(K422&lt;='Informações do financiamento'!$C$6,'Tabela SAC x Prime'!P422-'Tabela SAC x Prime'!M422,"")</f>
        <v/>
      </c>
      <c r="P422" s="21" t="str">
        <f>IF(K422&lt;='Informações do financiamento'!$C$6,($L$6*$C$2)/(1-(1/(1+$C$2)^'Informações do financiamento'!$C$6)),"")</f>
        <v/>
      </c>
      <c r="Q422" s="22" t="str">
        <f>IF(K422&lt;='Informações do financiamento'!$C$6,N422-P422,"")</f>
        <v/>
      </c>
      <c r="R422" s="39"/>
    </row>
    <row r="423" spans="1:18" ht="20.25" customHeight="1">
      <c r="A423" s="27"/>
      <c r="B423" s="20" t="str">
        <f>IF(B422&lt;'Informações do financiamento'!$C$6,('Tabela SAC x Prime'!B422+1),"")</f>
        <v/>
      </c>
      <c r="C423" s="21" t="str">
        <f>IF(B423&lt;='Informações do financiamento'!$C$6,'Tabela SAC x Prime'!H422,"")</f>
        <v/>
      </c>
      <c r="D423" s="21" t="str">
        <f>IF(B423&lt;='Informações do financiamento'!$C$6,C423*($C$2),"")</f>
        <v/>
      </c>
      <c r="E423" s="21" t="str">
        <f>IF(B423&lt;='Informações do financiamento'!$C$6,C423+D423,"")</f>
        <v/>
      </c>
      <c r="F423" s="21" t="str">
        <f>IF(B423&lt;='Informações do financiamento'!$C$6,'Informações do financiamento'!$C$4/'Informações do financiamento'!$C$6,"")</f>
        <v/>
      </c>
      <c r="G423" s="21" t="str">
        <f>IF(B423&lt;='Informações do financiamento'!$C$6,F423+D423,"")</f>
        <v/>
      </c>
      <c r="H423" s="22" t="str">
        <f>IF(B423&lt;='Informações do financiamento'!$C$6,E423-G423,"")</f>
        <v/>
      </c>
      <c r="I423" s="27"/>
      <c r="J423" s="27"/>
      <c r="K423" s="20" t="str">
        <f t="shared" si="1"/>
        <v/>
      </c>
      <c r="L423" s="21" t="str">
        <f>IF(K423&lt;='Informações do financiamento'!$C$6,Q422,"")</f>
        <v/>
      </c>
      <c r="M423" s="21" t="str">
        <f>IF(K423&lt;='Informações do financiamento'!$C$6,L423*($C$2),"")</f>
        <v/>
      </c>
      <c r="N423" s="21" t="str">
        <f>IF(K423&lt;='Informações do financiamento'!$C$6,L423+M423,"")</f>
        <v/>
      </c>
      <c r="O423" s="21" t="str">
        <f>IF(K423&lt;='Informações do financiamento'!$C$6,'Tabela SAC x Prime'!P423-'Tabela SAC x Prime'!M423,"")</f>
        <v/>
      </c>
      <c r="P423" s="21" t="str">
        <f>IF(K423&lt;='Informações do financiamento'!$C$6,($L$6*$C$2)/(1-(1/(1+$C$2)^'Informações do financiamento'!$C$6)),"")</f>
        <v/>
      </c>
      <c r="Q423" s="22" t="str">
        <f>IF(K423&lt;='Informações do financiamento'!$C$6,N423-P423,"")</f>
        <v/>
      </c>
      <c r="R423" s="39"/>
    </row>
    <row r="424" spans="1:18" ht="20.25" customHeight="1">
      <c r="A424" s="27"/>
      <c r="B424" s="20" t="str">
        <f>IF(B423&lt;'Informações do financiamento'!$C$6,('Tabela SAC x Prime'!B423+1),"")</f>
        <v/>
      </c>
      <c r="C424" s="21" t="str">
        <f>IF(B424&lt;='Informações do financiamento'!$C$6,'Tabela SAC x Prime'!H423,"")</f>
        <v/>
      </c>
      <c r="D424" s="21" t="str">
        <f>IF(B424&lt;='Informações do financiamento'!$C$6,C424*($C$2),"")</f>
        <v/>
      </c>
      <c r="E424" s="21" t="str">
        <f>IF(B424&lt;='Informações do financiamento'!$C$6,C424+D424,"")</f>
        <v/>
      </c>
      <c r="F424" s="21" t="str">
        <f>IF(B424&lt;='Informações do financiamento'!$C$6,'Informações do financiamento'!$C$4/'Informações do financiamento'!$C$6,"")</f>
        <v/>
      </c>
      <c r="G424" s="21" t="str">
        <f>IF(B424&lt;='Informações do financiamento'!$C$6,F424+D424,"")</f>
        <v/>
      </c>
      <c r="H424" s="22" t="str">
        <f>IF(B424&lt;='Informações do financiamento'!$C$6,E424-G424,"")</f>
        <v/>
      </c>
      <c r="I424" s="27"/>
      <c r="J424" s="27"/>
      <c r="K424" s="20" t="str">
        <f t="shared" si="1"/>
        <v/>
      </c>
      <c r="L424" s="21" t="str">
        <f>IF(K424&lt;='Informações do financiamento'!$C$6,Q423,"")</f>
        <v/>
      </c>
      <c r="M424" s="21" t="str">
        <f>IF(K424&lt;='Informações do financiamento'!$C$6,L424*($C$2),"")</f>
        <v/>
      </c>
      <c r="N424" s="21" t="str">
        <f>IF(K424&lt;='Informações do financiamento'!$C$6,L424+M424,"")</f>
        <v/>
      </c>
      <c r="O424" s="21" t="str">
        <f>IF(K424&lt;='Informações do financiamento'!$C$6,'Tabela SAC x Prime'!P424-'Tabela SAC x Prime'!M424,"")</f>
        <v/>
      </c>
      <c r="P424" s="21" t="str">
        <f>IF(K424&lt;='Informações do financiamento'!$C$6,($L$6*$C$2)/(1-(1/(1+$C$2)^'Informações do financiamento'!$C$6)),"")</f>
        <v/>
      </c>
      <c r="Q424" s="22" t="str">
        <f>IF(K424&lt;='Informações do financiamento'!$C$6,N424-P424,"")</f>
        <v/>
      </c>
      <c r="R424" s="39"/>
    </row>
    <row r="425" spans="1:18" ht="20.25" customHeight="1">
      <c r="A425" s="27"/>
      <c r="B425" s="20" t="str">
        <f>IF(B424&lt;'Informações do financiamento'!$C$6,('Tabela SAC x Prime'!B424+1),"")</f>
        <v/>
      </c>
      <c r="C425" s="21" t="str">
        <f>IF(B425&lt;='Informações do financiamento'!$C$6,'Tabela SAC x Prime'!H424,"")</f>
        <v/>
      </c>
      <c r="D425" s="21" t="str">
        <f>IF(B425&lt;='Informações do financiamento'!$C$6,C425*($C$2),"")</f>
        <v/>
      </c>
      <c r="E425" s="21" t="str">
        <f>IF(B425&lt;='Informações do financiamento'!$C$6,C425+D425,"")</f>
        <v/>
      </c>
      <c r="F425" s="21" t="str">
        <f>IF(B425&lt;='Informações do financiamento'!$C$6,'Informações do financiamento'!$C$4/'Informações do financiamento'!$C$6,"")</f>
        <v/>
      </c>
      <c r="G425" s="21" t="str">
        <f>IF(B425&lt;='Informações do financiamento'!$C$6,F425+D425,"")</f>
        <v/>
      </c>
      <c r="H425" s="22" t="str">
        <f>IF(B425&lt;='Informações do financiamento'!$C$6,E425-G425,"")</f>
        <v/>
      </c>
      <c r="I425" s="27"/>
      <c r="J425" s="27"/>
      <c r="K425" s="20" t="str">
        <f t="shared" si="1"/>
        <v/>
      </c>
      <c r="L425" s="21" t="str">
        <f>IF(K425&lt;='Informações do financiamento'!$C$6,Q424,"")</f>
        <v/>
      </c>
      <c r="M425" s="21" t="str">
        <f>IF(K425&lt;='Informações do financiamento'!$C$6,L425*($C$2),"")</f>
        <v/>
      </c>
      <c r="N425" s="21" t="str">
        <f>IF(K425&lt;='Informações do financiamento'!$C$6,L425+M425,"")</f>
        <v/>
      </c>
      <c r="O425" s="21" t="str">
        <f>IF(K425&lt;='Informações do financiamento'!$C$6,'Tabela SAC x Prime'!P425-'Tabela SAC x Prime'!M425,"")</f>
        <v/>
      </c>
      <c r="P425" s="21" t="str">
        <f>IF(K425&lt;='Informações do financiamento'!$C$6,($L$6*$C$2)/(1-(1/(1+$C$2)^'Informações do financiamento'!$C$6)),"")</f>
        <v/>
      </c>
      <c r="Q425" s="22" t="str">
        <f>IF(K425&lt;='Informações do financiamento'!$C$6,N425-P425,"")</f>
        <v/>
      </c>
      <c r="R425" s="39"/>
    </row>
    <row r="426" spans="1:18" ht="20.25" customHeight="1">
      <c r="A426" s="27"/>
      <c r="B426" s="20" t="str">
        <f>IF(B425&lt;'Informações do financiamento'!$C$6,('Tabela SAC x Prime'!B425+1),"")</f>
        <v/>
      </c>
      <c r="C426" s="21" t="str">
        <f>IF(B426&lt;='Informações do financiamento'!$C$6,'Tabela SAC x Prime'!H425,"")</f>
        <v/>
      </c>
      <c r="D426" s="21" t="str">
        <f>IF(B426&lt;='Informações do financiamento'!$C$6,C426*($C$2),"")</f>
        <v/>
      </c>
      <c r="E426" s="21" t="str">
        <f>IF(B426&lt;='Informações do financiamento'!$C$6,C426+D426,"")</f>
        <v/>
      </c>
      <c r="F426" s="21" t="str">
        <f>IF(B426&lt;='Informações do financiamento'!$C$6,'Informações do financiamento'!$C$4/'Informações do financiamento'!$C$6,"")</f>
        <v/>
      </c>
      <c r="G426" s="21" t="str">
        <f>IF(B426&lt;='Informações do financiamento'!$C$6,F426+D426,"")</f>
        <v/>
      </c>
      <c r="H426" s="22" t="str">
        <f>IF(B426&lt;='Informações do financiamento'!$C$6,E426-G426,"")</f>
        <v/>
      </c>
      <c r="I426" s="27"/>
      <c r="J426" s="27"/>
      <c r="K426" s="20" t="str">
        <f t="shared" si="1"/>
        <v/>
      </c>
      <c r="L426" s="21" t="str">
        <f>IF(K426&lt;='Informações do financiamento'!$C$6,Q425,"")</f>
        <v/>
      </c>
      <c r="M426" s="21" t="str">
        <f>IF(K426&lt;='Informações do financiamento'!$C$6,L426*($C$2),"")</f>
        <v/>
      </c>
      <c r="N426" s="21" t="str">
        <f>IF(K426&lt;='Informações do financiamento'!$C$6,L426+M426,"")</f>
        <v/>
      </c>
      <c r="O426" s="21" t="str">
        <f>IF(K426&lt;='Informações do financiamento'!$C$6,'Tabela SAC x Prime'!P426-'Tabela SAC x Prime'!M426,"")</f>
        <v/>
      </c>
      <c r="P426" s="21" t="str">
        <f>IF(K426&lt;='Informações do financiamento'!$C$6,($L$6*$C$2)/(1-(1/(1+$C$2)^'Informações do financiamento'!$C$6)),"")</f>
        <v/>
      </c>
      <c r="Q426" s="22" t="str">
        <f>IF(K426&lt;='Informações do financiamento'!$C$6,N426-P426,"")</f>
        <v/>
      </c>
      <c r="R426" s="39"/>
    </row>
    <row r="427" spans="1:18" ht="20.25" customHeight="1">
      <c r="A427" s="27"/>
      <c r="B427" s="20" t="str">
        <f>IF(B426&lt;'Informações do financiamento'!$C$6,('Tabela SAC x Prime'!B426+1),"")</f>
        <v/>
      </c>
      <c r="C427" s="21" t="str">
        <f>IF(B427&lt;='Informações do financiamento'!$C$6,'Tabela SAC x Prime'!H426,"")</f>
        <v/>
      </c>
      <c r="D427" s="21" t="str">
        <f>IF(B427&lt;='Informações do financiamento'!$C$6,C427*($C$2),"")</f>
        <v/>
      </c>
      <c r="E427" s="21" t="str">
        <f>IF(B427&lt;='Informações do financiamento'!$C$6,C427+D427,"")</f>
        <v/>
      </c>
      <c r="F427" s="21" t="str">
        <f>IF(B427&lt;='Informações do financiamento'!$C$6,'Informações do financiamento'!$C$4/'Informações do financiamento'!$C$6,"")</f>
        <v/>
      </c>
      <c r="G427" s="21" t="str">
        <f>IF(B427&lt;='Informações do financiamento'!$C$6,F427+D427,"")</f>
        <v/>
      </c>
      <c r="H427" s="22" t="str">
        <f>IF(B427&lt;='Informações do financiamento'!$C$6,E427-G427,"")</f>
        <v/>
      </c>
      <c r="I427" s="27"/>
      <c r="J427" s="27"/>
      <c r="K427" s="20" t="str">
        <f t="shared" si="1"/>
        <v/>
      </c>
      <c r="L427" s="21" t="str">
        <f>IF(K427&lt;='Informações do financiamento'!$C$6,Q426,"")</f>
        <v/>
      </c>
      <c r="M427" s="21" t="str">
        <f>IF(K427&lt;='Informações do financiamento'!$C$6,L427*($C$2),"")</f>
        <v/>
      </c>
      <c r="N427" s="21" t="str">
        <f>IF(K427&lt;='Informações do financiamento'!$C$6,L427+M427,"")</f>
        <v/>
      </c>
      <c r="O427" s="21" t="str">
        <f>IF(K427&lt;='Informações do financiamento'!$C$6,'Tabela SAC x Prime'!P427-'Tabela SAC x Prime'!M427,"")</f>
        <v/>
      </c>
      <c r="P427" s="21" t="str">
        <f>IF(K427&lt;='Informações do financiamento'!$C$6,($L$6*$C$2)/(1-(1/(1+$C$2)^'Informações do financiamento'!$C$6)),"")</f>
        <v/>
      </c>
      <c r="Q427" s="22" t="str">
        <f>IF(K427&lt;='Informações do financiamento'!$C$6,N427-P427,"")</f>
        <v/>
      </c>
      <c r="R427" s="39"/>
    </row>
    <row r="428" spans="1:18" ht="20.25" customHeight="1">
      <c r="A428" s="27"/>
      <c r="B428" s="20" t="str">
        <f>IF(B427&lt;'Informações do financiamento'!$C$6,('Tabela SAC x Prime'!B427+1),"")</f>
        <v/>
      </c>
      <c r="C428" s="21" t="str">
        <f>IF(B428&lt;='Informações do financiamento'!$C$6,'Tabela SAC x Prime'!H427,"")</f>
        <v/>
      </c>
      <c r="D428" s="21" t="str">
        <f>IF(B428&lt;='Informações do financiamento'!$C$6,C428*($C$2),"")</f>
        <v/>
      </c>
      <c r="E428" s="21" t="str">
        <f>IF(B428&lt;='Informações do financiamento'!$C$6,C428+D428,"")</f>
        <v/>
      </c>
      <c r="F428" s="21" t="str">
        <f>IF(B428&lt;='Informações do financiamento'!$C$6,'Informações do financiamento'!$C$4/'Informações do financiamento'!$C$6,"")</f>
        <v/>
      </c>
      <c r="G428" s="21" t="str">
        <f>IF(B428&lt;='Informações do financiamento'!$C$6,F428+D428,"")</f>
        <v/>
      </c>
      <c r="H428" s="22" t="str">
        <f>IF(B428&lt;='Informações do financiamento'!$C$6,E428-G428,"")</f>
        <v/>
      </c>
      <c r="I428" s="27"/>
      <c r="J428" s="27"/>
      <c r="K428" s="20" t="str">
        <f t="shared" si="1"/>
        <v/>
      </c>
      <c r="L428" s="21" t="str">
        <f>IF(K428&lt;='Informações do financiamento'!$C$6,Q427,"")</f>
        <v/>
      </c>
      <c r="M428" s="21" t="str">
        <f>IF(K428&lt;='Informações do financiamento'!$C$6,L428*($C$2),"")</f>
        <v/>
      </c>
      <c r="N428" s="21" t="str">
        <f>IF(K428&lt;='Informações do financiamento'!$C$6,L428+M428,"")</f>
        <v/>
      </c>
      <c r="O428" s="21" t="str">
        <f>IF(K428&lt;='Informações do financiamento'!$C$6,'Tabela SAC x Prime'!P428-'Tabela SAC x Prime'!M428,"")</f>
        <v/>
      </c>
      <c r="P428" s="21" t="str">
        <f>IF(K428&lt;='Informações do financiamento'!$C$6,($L$6*$C$2)/(1-(1/(1+$C$2)^'Informações do financiamento'!$C$6)),"")</f>
        <v/>
      </c>
      <c r="Q428" s="22" t="str">
        <f>IF(K428&lt;='Informações do financiamento'!$C$6,N428-P428,"")</f>
        <v/>
      </c>
      <c r="R428" s="39"/>
    </row>
    <row r="429" spans="1:18" ht="20.25" customHeight="1">
      <c r="A429" s="27"/>
      <c r="B429" s="20" t="str">
        <f>IF(B428&lt;'Informações do financiamento'!$C$6,('Tabela SAC x Prime'!B428+1),"")</f>
        <v/>
      </c>
      <c r="C429" s="21" t="str">
        <f>IF(B429&lt;='Informações do financiamento'!$C$6,'Tabela SAC x Prime'!H428,"")</f>
        <v/>
      </c>
      <c r="D429" s="21" t="str">
        <f>IF(B429&lt;='Informações do financiamento'!$C$6,C429*($C$2),"")</f>
        <v/>
      </c>
      <c r="E429" s="21" t="str">
        <f>IF(B429&lt;='Informações do financiamento'!$C$6,C429+D429,"")</f>
        <v/>
      </c>
      <c r="F429" s="21" t="str">
        <f>IF(B429&lt;='Informações do financiamento'!$C$6,'Informações do financiamento'!$C$4/'Informações do financiamento'!$C$6,"")</f>
        <v/>
      </c>
      <c r="G429" s="21" t="str">
        <f>IF(B429&lt;='Informações do financiamento'!$C$6,F429+D429,"")</f>
        <v/>
      </c>
      <c r="H429" s="22" t="str">
        <f>IF(B429&lt;='Informações do financiamento'!$C$6,E429-G429,"")</f>
        <v/>
      </c>
      <c r="I429" s="27"/>
      <c r="J429" s="27"/>
      <c r="K429" s="20" t="str">
        <f t="shared" si="1"/>
        <v/>
      </c>
      <c r="L429" s="21" t="str">
        <f>IF(K429&lt;='Informações do financiamento'!$C$6,Q428,"")</f>
        <v/>
      </c>
      <c r="M429" s="21" t="str">
        <f>IF(K429&lt;='Informações do financiamento'!$C$6,L429*($C$2),"")</f>
        <v/>
      </c>
      <c r="N429" s="21" t="str">
        <f>IF(K429&lt;='Informações do financiamento'!$C$6,L429+M429,"")</f>
        <v/>
      </c>
      <c r="O429" s="21" t="str">
        <f>IF(K429&lt;='Informações do financiamento'!$C$6,'Tabela SAC x Prime'!P429-'Tabela SAC x Prime'!M429,"")</f>
        <v/>
      </c>
      <c r="P429" s="21" t="str">
        <f>IF(K429&lt;='Informações do financiamento'!$C$6,($L$6*$C$2)/(1-(1/(1+$C$2)^'Informações do financiamento'!$C$6)),"")</f>
        <v/>
      </c>
      <c r="Q429" s="22" t="str">
        <f>IF(K429&lt;='Informações do financiamento'!$C$6,N429-P429,"")</f>
        <v/>
      </c>
      <c r="R429" s="39"/>
    </row>
    <row r="430" spans="1:18" ht="20.25" customHeight="1">
      <c r="A430" s="27"/>
      <c r="B430" s="20" t="str">
        <f>IF(B429&lt;'Informações do financiamento'!$C$6,('Tabela SAC x Prime'!B429+1),"")</f>
        <v/>
      </c>
      <c r="C430" s="21" t="str">
        <f>IF(B430&lt;='Informações do financiamento'!$C$6,'Tabela SAC x Prime'!H429,"")</f>
        <v/>
      </c>
      <c r="D430" s="21" t="str">
        <f>IF(B430&lt;='Informações do financiamento'!$C$6,C430*($C$2),"")</f>
        <v/>
      </c>
      <c r="E430" s="21" t="str">
        <f>IF(B430&lt;='Informações do financiamento'!$C$6,C430+D430,"")</f>
        <v/>
      </c>
      <c r="F430" s="21" t="str">
        <f>IF(B430&lt;='Informações do financiamento'!$C$6,'Informações do financiamento'!$C$4/'Informações do financiamento'!$C$6,"")</f>
        <v/>
      </c>
      <c r="G430" s="21" t="str">
        <f>IF(B430&lt;='Informações do financiamento'!$C$6,F430+D430,"")</f>
        <v/>
      </c>
      <c r="H430" s="22" t="str">
        <f>IF(B430&lt;='Informações do financiamento'!$C$6,E430-G430,"")</f>
        <v/>
      </c>
      <c r="I430" s="27"/>
      <c r="J430" s="27"/>
      <c r="K430" s="20" t="str">
        <f t="shared" si="1"/>
        <v/>
      </c>
      <c r="L430" s="21" t="str">
        <f>IF(K430&lt;='Informações do financiamento'!$C$6,Q429,"")</f>
        <v/>
      </c>
      <c r="M430" s="21" t="str">
        <f>IF(K430&lt;='Informações do financiamento'!$C$6,L430*($C$2),"")</f>
        <v/>
      </c>
      <c r="N430" s="21" t="str">
        <f>IF(K430&lt;='Informações do financiamento'!$C$6,L430+M430,"")</f>
        <v/>
      </c>
      <c r="O430" s="21" t="str">
        <f>IF(K430&lt;='Informações do financiamento'!$C$6,'Tabela SAC x Prime'!P430-'Tabela SAC x Prime'!M430,"")</f>
        <v/>
      </c>
      <c r="P430" s="21" t="str">
        <f>IF(K430&lt;='Informações do financiamento'!$C$6,($L$6*$C$2)/(1-(1/(1+$C$2)^'Informações do financiamento'!$C$6)),"")</f>
        <v/>
      </c>
      <c r="Q430" s="22" t="str">
        <f>IF(K430&lt;='Informações do financiamento'!$C$6,N430-P430,"")</f>
        <v/>
      </c>
      <c r="R430" s="39"/>
    </row>
    <row r="431" spans="1:18" ht="20.25" customHeight="1">
      <c r="A431" s="27"/>
      <c r="B431" s="20" t="str">
        <f>IF(B430&lt;'Informações do financiamento'!$C$6,('Tabela SAC x Prime'!B430+1),"")</f>
        <v/>
      </c>
      <c r="C431" s="21" t="str">
        <f>IF(B431&lt;='Informações do financiamento'!$C$6,'Tabela SAC x Prime'!H430,"")</f>
        <v/>
      </c>
      <c r="D431" s="21" t="str">
        <f>IF(B431&lt;='Informações do financiamento'!$C$6,C431*($C$2),"")</f>
        <v/>
      </c>
      <c r="E431" s="21" t="str">
        <f>IF(B431&lt;='Informações do financiamento'!$C$6,C431+D431,"")</f>
        <v/>
      </c>
      <c r="F431" s="21" t="str">
        <f>IF(B431&lt;='Informações do financiamento'!$C$6,'Informações do financiamento'!$C$4/'Informações do financiamento'!$C$6,"")</f>
        <v/>
      </c>
      <c r="G431" s="21" t="str">
        <f>IF(B431&lt;='Informações do financiamento'!$C$6,F431+D431,"")</f>
        <v/>
      </c>
      <c r="H431" s="22" t="str">
        <f>IF(B431&lt;='Informações do financiamento'!$C$6,E431-G431,"")</f>
        <v/>
      </c>
      <c r="I431" s="27"/>
      <c r="J431" s="27"/>
      <c r="K431" s="20" t="str">
        <f t="shared" si="1"/>
        <v/>
      </c>
      <c r="L431" s="21" t="str">
        <f>IF(K431&lt;='Informações do financiamento'!$C$6,Q430,"")</f>
        <v/>
      </c>
      <c r="M431" s="21" t="str">
        <f>IF(K431&lt;='Informações do financiamento'!$C$6,L431*($C$2),"")</f>
        <v/>
      </c>
      <c r="N431" s="21" t="str">
        <f>IF(K431&lt;='Informações do financiamento'!$C$6,L431+M431,"")</f>
        <v/>
      </c>
      <c r="O431" s="21" t="str">
        <f>IF(K431&lt;='Informações do financiamento'!$C$6,'Tabela SAC x Prime'!P431-'Tabela SAC x Prime'!M431,"")</f>
        <v/>
      </c>
      <c r="P431" s="21" t="str">
        <f>IF(K431&lt;='Informações do financiamento'!$C$6,($L$6*$C$2)/(1-(1/(1+$C$2)^'Informações do financiamento'!$C$6)),"")</f>
        <v/>
      </c>
      <c r="Q431" s="22" t="str">
        <f>IF(K431&lt;='Informações do financiamento'!$C$6,N431-P431,"")</f>
        <v/>
      </c>
      <c r="R431" s="39"/>
    </row>
    <row r="432" spans="1:18" ht="20.25" customHeight="1">
      <c r="A432" s="27"/>
      <c r="B432" s="20" t="str">
        <f>IF(B431&lt;'Informações do financiamento'!$C$6,('Tabela SAC x Prime'!B431+1),"")</f>
        <v/>
      </c>
      <c r="C432" s="21" t="str">
        <f>IF(B432&lt;='Informações do financiamento'!$C$6,'Tabela SAC x Prime'!H431,"")</f>
        <v/>
      </c>
      <c r="D432" s="21" t="str">
        <f>IF(B432&lt;='Informações do financiamento'!$C$6,C432*($C$2),"")</f>
        <v/>
      </c>
      <c r="E432" s="21" t="str">
        <f>IF(B432&lt;='Informações do financiamento'!$C$6,C432+D432,"")</f>
        <v/>
      </c>
      <c r="F432" s="21" t="str">
        <f>IF(B432&lt;='Informações do financiamento'!$C$6,'Informações do financiamento'!$C$4/'Informações do financiamento'!$C$6,"")</f>
        <v/>
      </c>
      <c r="G432" s="21" t="str">
        <f>IF(B432&lt;='Informações do financiamento'!$C$6,F432+D432,"")</f>
        <v/>
      </c>
      <c r="H432" s="22" t="str">
        <f>IF(B432&lt;='Informações do financiamento'!$C$6,E432-G432,"")</f>
        <v/>
      </c>
      <c r="I432" s="27"/>
      <c r="J432" s="27"/>
      <c r="K432" s="20" t="str">
        <f t="shared" si="1"/>
        <v/>
      </c>
      <c r="L432" s="21" t="str">
        <f>IF(K432&lt;='Informações do financiamento'!$C$6,Q431,"")</f>
        <v/>
      </c>
      <c r="M432" s="21" t="str">
        <f>IF(K432&lt;='Informações do financiamento'!$C$6,L432*($C$2),"")</f>
        <v/>
      </c>
      <c r="N432" s="21" t="str">
        <f>IF(K432&lt;='Informações do financiamento'!$C$6,L432+M432,"")</f>
        <v/>
      </c>
      <c r="O432" s="21" t="str">
        <f>IF(K432&lt;='Informações do financiamento'!$C$6,'Tabela SAC x Prime'!P432-'Tabela SAC x Prime'!M432,"")</f>
        <v/>
      </c>
      <c r="P432" s="21" t="str">
        <f>IF(K432&lt;='Informações do financiamento'!$C$6,($L$6*$C$2)/(1-(1/(1+$C$2)^'Informações do financiamento'!$C$6)),"")</f>
        <v/>
      </c>
      <c r="Q432" s="22" t="str">
        <f>IF(K432&lt;='Informações do financiamento'!$C$6,N432-P432,"")</f>
        <v/>
      </c>
      <c r="R432" s="39"/>
    </row>
    <row r="433" spans="1:18" ht="20.25" customHeight="1">
      <c r="A433" s="27"/>
      <c r="B433" s="20" t="str">
        <f>IF(B432&lt;'Informações do financiamento'!$C$6,('Tabela SAC x Prime'!B432+1),"")</f>
        <v/>
      </c>
      <c r="C433" s="21" t="str">
        <f>IF(B433&lt;='Informações do financiamento'!$C$6,'Tabela SAC x Prime'!H432,"")</f>
        <v/>
      </c>
      <c r="D433" s="21" t="str">
        <f>IF(B433&lt;='Informações do financiamento'!$C$6,C433*($C$2),"")</f>
        <v/>
      </c>
      <c r="E433" s="21" t="str">
        <f>IF(B433&lt;='Informações do financiamento'!$C$6,C433+D433,"")</f>
        <v/>
      </c>
      <c r="F433" s="21" t="str">
        <f>IF(B433&lt;='Informações do financiamento'!$C$6,'Informações do financiamento'!$C$4/'Informações do financiamento'!$C$6,"")</f>
        <v/>
      </c>
      <c r="G433" s="21" t="str">
        <f>IF(B433&lt;='Informações do financiamento'!$C$6,F433+D433,"")</f>
        <v/>
      </c>
      <c r="H433" s="22" t="str">
        <f>IF(B433&lt;='Informações do financiamento'!$C$6,E433-G433,"")</f>
        <v/>
      </c>
      <c r="I433" s="27"/>
      <c r="J433" s="27"/>
      <c r="K433" s="20" t="str">
        <f t="shared" si="1"/>
        <v/>
      </c>
      <c r="L433" s="21" t="str">
        <f>IF(K433&lt;='Informações do financiamento'!$C$6,Q432,"")</f>
        <v/>
      </c>
      <c r="M433" s="21" t="str">
        <f>IF(K433&lt;='Informações do financiamento'!$C$6,L433*($C$2),"")</f>
        <v/>
      </c>
      <c r="N433" s="21" t="str">
        <f>IF(K433&lt;='Informações do financiamento'!$C$6,L433+M433,"")</f>
        <v/>
      </c>
      <c r="O433" s="21" t="str">
        <f>IF(K433&lt;='Informações do financiamento'!$C$6,'Tabela SAC x Prime'!P433-'Tabela SAC x Prime'!M433,"")</f>
        <v/>
      </c>
      <c r="P433" s="21" t="str">
        <f>IF(K433&lt;='Informações do financiamento'!$C$6,($L$6*$C$2)/(1-(1/(1+$C$2)^'Informações do financiamento'!$C$6)),"")</f>
        <v/>
      </c>
      <c r="Q433" s="22" t="str">
        <f>IF(K433&lt;='Informações do financiamento'!$C$6,N433-P433,"")</f>
        <v/>
      </c>
      <c r="R433" s="39"/>
    </row>
    <row r="434" spans="1:18" ht="20.25" customHeight="1">
      <c r="A434" s="27"/>
      <c r="B434" s="20" t="str">
        <f>IF(B433&lt;'Informações do financiamento'!$C$6,('Tabela SAC x Prime'!B433+1),"")</f>
        <v/>
      </c>
      <c r="C434" s="21" t="str">
        <f>IF(B434&lt;='Informações do financiamento'!$C$6,'Tabela SAC x Prime'!H433,"")</f>
        <v/>
      </c>
      <c r="D434" s="21" t="str">
        <f>IF(B434&lt;='Informações do financiamento'!$C$6,C434*($C$2),"")</f>
        <v/>
      </c>
      <c r="E434" s="21" t="str">
        <f>IF(B434&lt;='Informações do financiamento'!$C$6,C434+D434,"")</f>
        <v/>
      </c>
      <c r="F434" s="21" t="str">
        <f>IF(B434&lt;='Informações do financiamento'!$C$6,'Informações do financiamento'!$C$4/'Informações do financiamento'!$C$6,"")</f>
        <v/>
      </c>
      <c r="G434" s="21" t="str">
        <f>IF(B434&lt;='Informações do financiamento'!$C$6,F434+D434,"")</f>
        <v/>
      </c>
      <c r="H434" s="22" t="str">
        <f>IF(B434&lt;='Informações do financiamento'!$C$6,E434-G434,"")</f>
        <v/>
      </c>
      <c r="I434" s="27"/>
      <c r="J434" s="27"/>
      <c r="K434" s="20" t="str">
        <f t="shared" si="1"/>
        <v/>
      </c>
      <c r="L434" s="21" t="str">
        <f>IF(K434&lt;='Informações do financiamento'!$C$6,Q433,"")</f>
        <v/>
      </c>
      <c r="M434" s="21" t="str">
        <f>IF(K434&lt;='Informações do financiamento'!$C$6,L434*($C$2),"")</f>
        <v/>
      </c>
      <c r="N434" s="21" t="str">
        <f>IF(K434&lt;='Informações do financiamento'!$C$6,L434+M434,"")</f>
        <v/>
      </c>
      <c r="O434" s="21" t="str">
        <f>IF(K434&lt;='Informações do financiamento'!$C$6,'Tabela SAC x Prime'!P434-'Tabela SAC x Prime'!M434,"")</f>
        <v/>
      </c>
      <c r="P434" s="21" t="str">
        <f>IF(K434&lt;='Informações do financiamento'!$C$6,($L$6*$C$2)/(1-(1/(1+$C$2)^'Informações do financiamento'!$C$6)),"")</f>
        <v/>
      </c>
      <c r="Q434" s="22" t="str">
        <f>IF(K434&lt;='Informações do financiamento'!$C$6,N434-P434,"")</f>
        <v/>
      </c>
      <c r="R434" s="39"/>
    </row>
    <row r="435" spans="1:18" ht="20.25" customHeight="1">
      <c r="A435" s="27"/>
      <c r="B435" s="20" t="str">
        <f>IF(B434&lt;'Informações do financiamento'!$C$6,('Tabela SAC x Prime'!B434+1),"")</f>
        <v/>
      </c>
      <c r="C435" s="21" t="str">
        <f>IF(B435&lt;='Informações do financiamento'!$C$6,'Tabela SAC x Prime'!H434,"")</f>
        <v/>
      </c>
      <c r="D435" s="21" t="str">
        <f>IF(B435&lt;='Informações do financiamento'!$C$6,C435*($C$2),"")</f>
        <v/>
      </c>
      <c r="E435" s="21" t="str">
        <f>IF(B435&lt;='Informações do financiamento'!$C$6,C435+D435,"")</f>
        <v/>
      </c>
      <c r="F435" s="21" t="str">
        <f>IF(B435&lt;='Informações do financiamento'!$C$6,'Informações do financiamento'!$C$4/'Informações do financiamento'!$C$6,"")</f>
        <v/>
      </c>
      <c r="G435" s="21" t="str">
        <f>IF(B435&lt;='Informações do financiamento'!$C$6,F435+D435,"")</f>
        <v/>
      </c>
      <c r="H435" s="22" t="str">
        <f>IF(B435&lt;='Informações do financiamento'!$C$6,E435-G435,"")</f>
        <v/>
      </c>
      <c r="I435" s="27"/>
      <c r="J435" s="27"/>
      <c r="K435" s="20" t="str">
        <f t="shared" si="1"/>
        <v/>
      </c>
      <c r="L435" s="21" t="str">
        <f>IF(K435&lt;='Informações do financiamento'!$C$6,Q434,"")</f>
        <v/>
      </c>
      <c r="M435" s="21" t="str">
        <f>IF(K435&lt;='Informações do financiamento'!$C$6,L435*($C$2),"")</f>
        <v/>
      </c>
      <c r="N435" s="21" t="str">
        <f>IF(K435&lt;='Informações do financiamento'!$C$6,L435+M435,"")</f>
        <v/>
      </c>
      <c r="O435" s="21" t="str">
        <f>IF(K435&lt;='Informações do financiamento'!$C$6,'Tabela SAC x Prime'!P435-'Tabela SAC x Prime'!M435,"")</f>
        <v/>
      </c>
      <c r="P435" s="21" t="str">
        <f>IF(K435&lt;='Informações do financiamento'!$C$6,($L$6*$C$2)/(1-(1/(1+$C$2)^'Informações do financiamento'!$C$6)),"")</f>
        <v/>
      </c>
      <c r="Q435" s="22" t="str">
        <f>IF(K435&lt;='Informações do financiamento'!$C$6,N435-P435,"")</f>
        <v/>
      </c>
      <c r="R435" s="39"/>
    </row>
    <row r="436" spans="1:18" ht="20.25" customHeight="1">
      <c r="A436" s="27"/>
      <c r="B436" s="20" t="str">
        <f>IF(B435&lt;'Informações do financiamento'!$C$6,('Tabela SAC x Prime'!B435+1),"")</f>
        <v/>
      </c>
      <c r="C436" s="21" t="str">
        <f>IF(B436&lt;='Informações do financiamento'!$C$6,'Tabela SAC x Prime'!H435,"")</f>
        <v/>
      </c>
      <c r="D436" s="21" t="str">
        <f>IF(B436&lt;='Informações do financiamento'!$C$6,C436*($C$2),"")</f>
        <v/>
      </c>
      <c r="E436" s="21" t="str">
        <f>IF(B436&lt;='Informações do financiamento'!$C$6,C436+D436,"")</f>
        <v/>
      </c>
      <c r="F436" s="21" t="str">
        <f>IF(B436&lt;='Informações do financiamento'!$C$6,'Informações do financiamento'!$C$4/'Informações do financiamento'!$C$6,"")</f>
        <v/>
      </c>
      <c r="G436" s="21" t="str">
        <f>IF(B436&lt;='Informações do financiamento'!$C$6,F436+D436,"")</f>
        <v/>
      </c>
      <c r="H436" s="22" t="str">
        <f>IF(B436&lt;='Informações do financiamento'!$C$6,E436-G436,"")</f>
        <v/>
      </c>
      <c r="I436" s="27"/>
      <c r="J436" s="27"/>
      <c r="K436" s="20" t="str">
        <f t="shared" si="1"/>
        <v/>
      </c>
      <c r="L436" s="21" t="str">
        <f>IF(K436&lt;='Informações do financiamento'!$C$6,Q435,"")</f>
        <v/>
      </c>
      <c r="M436" s="21" t="str">
        <f>IF(K436&lt;='Informações do financiamento'!$C$6,L436*($C$2),"")</f>
        <v/>
      </c>
      <c r="N436" s="21" t="str">
        <f>IF(K436&lt;='Informações do financiamento'!$C$6,L436+M436,"")</f>
        <v/>
      </c>
      <c r="O436" s="21" t="str">
        <f>IF(K436&lt;='Informações do financiamento'!$C$6,'Tabela SAC x Prime'!P436-'Tabela SAC x Prime'!M436,"")</f>
        <v/>
      </c>
      <c r="P436" s="21" t="str">
        <f>IF(K436&lt;='Informações do financiamento'!$C$6,($L$6*$C$2)/(1-(1/(1+$C$2)^'Informações do financiamento'!$C$6)),"")</f>
        <v/>
      </c>
      <c r="Q436" s="22" t="str">
        <f>IF(K436&lt;='Informações do financiamento'!$C$6,N436-P436,"")</f>
        <v/>
      </c>
      <c r="R436" s="39"/>
    </row>
    <row r="437" spans="1:18" ht="20.25" customHeight="1">
      <c r="A437" s="27"/>
      <c r="B437" s="20" t="str">
        <f>IF(B436&lt;'Informações do financiamento'!$C$6,('Tabela SAC x Prime'!B436+1),"")</f>
        <v/>
      </c>
      <c r="C437" s="21" t="str">
        <f>IF(B437&lt;='Informações do financiamento'!$C$6,'Tabela SAC x Prime'!H436,"")</f>
        <v/>
      </c>
      <c r="D437" s="21" t="str">
        <f>IF(B437&lt;='Informações do financiamento'!$C$6,C437*($C$2),"")</f>
        <v/>
      </c>
      <c r="E437" s="21" t="str">
        <f>IF(B437&lt;='Informações do financiamento'!$C$6,C437+D437,"")</f>
        <v/>
      </c>
      <c r="F437" s="21" t="str">
        <f>IF(B437&lt;='Informações do financiamento'!$C$6,'Informações do financiamento'!$C$4/'Informações do financiamento'!$C$6,"")</f>
        <v/>
      </c>
      <c r="G437" s="21" t="str">
        <f>IF(B437&lt;='Informações do financiamento'!$C$6,F437+D437,"")</f>
        <v/>
      </c>
      <c r="H437" s="22" t="str">
        <f>IF(B437&lt;='Informações do financiamento'!$C$6,E437-G437,"")</f>
        <v/>
      </c>
      <c r="I437" s="27"/>
      <c r="J437" s="27"/>
      <c r="K437" s="20" t="str">
        <f t="shared" si="1"/>
        <v/>
      </c>
      <c r="L437" s="21" t="str">
        <f>IF(K437&lt;='Informações do financiamento'!$C$6,Q436,"")</f>
        <v/>
      </c>
      <c r="M437" s="21" t="str">
        <f>IF(K437&lt;='Informações do financiamento'!$C$6,L437*($C$2),"")</f>
        <v/>
      </c>
      <c r="N437" s="21" t="str">
        <f>IF(K437&lt;='Informações do financiamento'!$C$6,L437+M437,"")</f>
        <v/>
      </c>
      <c r="O437" s="21" t="str">
        <f>IF(K437&lt;='Informações do financiamento'!$C$6,'Tabela SAC x Prime'!P437-'Tabela SAC x Prime'!M437,"")</f>
        <v/>
      </c>
      <c r="P437" s="21" t="str">
        <f>IF(K437&lt;='Informações do financiamento'!$C$6,($L$6*$C$2)/(1-(1/(1+$C$2)^'Informações do financiamento'!$C$6)),"")</f>
        <v/>
      </c>
      <c r="Q437" s="22" t="str">
        <f>IF(K437&lt;='Informações do financiamento'!$C$6,N437-P437,"")</f>
        <v/>
      </c>
      <c r="R437" s="39"/>
    </row>
    <row r="438" spans="1:18" ht="20.25" customHeight="1">
      <c r="A438" s="27"/>
      <c r="B438" s="20" t="str">
        <f>IF(B437&lt;'Informações do financiamento'!$C$6,('Tabela SAC x Prime'!B437+1),"")</f>
        <v/>
      </c>
      <c r="C438" s="21" t="str">
        <f>IF(B438&lt;='Informações do financiamento'!$C$6,'Tabela SAC x Prime'!H437,"")</f>
        <v/>
      </c>
      <c r="D438" s="21" t="str">
        <f>IF(B438&lt;='Informações do financiamento'!$C$6,C438*($C$2),"")</f>
        <v/>
      </c>
      <c r="E438" s="21" t="str">
        <f>IF(B438&lt;='Informações do financiamento'!$C$6,C438+D438,"")</f>
        <v/>
      </c>
      <c r="F438" s="21" t="str">
        <f>IF(B438&lt;='Informações do financiamento'!$C$6,'Informações do financiamento'!$C$4/'Informações do financiamento'!$C$6,"")</f>
        <v/>
      </c>
      <c r="G438" s="21" t="str">
        <f>IF(B438&lt;='Informações do financiamento'!$C$6,F438+D438,"")</f>
        <v/>
      </c>
      <c r="H438" s="22" t="str">
        <f>IF(B438&lt;='Informações do financiamento'!$C$6,E438-G438,"")</f>
        <v/>
      </c>
      <c r="I438" s="27"/>
      <c r="J438" s="27"/>
      <c r="K438" s="20" t="str">
        <f t="shared" si="1"/>
        <v/>
      </c>
      <c r="L438" s="21" t="str">
        <f>IF(K438&lt;='Informações do financiamento'!$C$6,Q437,"")</f>
        <v/>
      </c>
      <c r="M438" s="21" t="str">
        <f>IF(K438&lt;='Informações do financiamento'!$C$6,L438*($C$2),"")</f>
        <v/>
      </c>
      <c r="N438" s="21" t="str">
        <f>IF(K438&lt;='Informações do financiamento'!$C$6,L438+M438,"")</f>
        <v/>
      </c>
      <c r="O438" s="21" t="str">
        <f>IF(K438&lt;='Informações do financiamento'!$C$6,'Tabela SAC x Prime'!P438-'Tabela SAC x Prime'!M438,"")</f>
        <v/>
      </c>
      <c r="P438" s="21" t="str">
        <f>IF(K438&lt;='Informações do financiamento'!$C$6,($L$6*$C$2)/(1-(1/(1+$C$2)^'Informações do financiamento'!$C$6)),"")</f>
        <v/>
      </c>
      <c r="Q438" s="22" t="str">
        <f>IF(K438&lt;='Informações do financiamento'!$C$6,N438-P438,"")</f>
        <v/>
      </c>
      <c r="R438" s="39"/>
    </row>
    <row r="439" spans="1:18" ht="20.25" customHeight="1">
      <c r="A439" s="27"/>
      <c r="B439" s="20" t="str">
        <f>IF(B438&lt;'Informações do financiamento'!$C$6,('Tabela SAC x Prime'!B438+1),"")</f>
        <v/>
      </c>
      <c r="C439" s="21" t="str">
        <f>IF(B439&lt;='Informações do financiamento'!$C$6,'Tabela SAC x Prime'!H438,"")</f>
        <v/>
      </c>
      <c r="D439" s="21" t="str">
        <f>IF(B439&lt;='Informações do financiamento'!$C$6,C439*($C$2),"")</f>
        <v/>
      </c>
      <c r="E439" s="21" t="str">
        <f>IF(B439&lt;='Informações do financiamento'!$C$6,C439+D439,"")</f>
        <v/>
      </c>
      <c r="F439" s="21" t="str">
        <f>IF(B439&lt;='Informações do financiamento'!$C$6,'Informações do financiamento'!$C$4/'Informações do financiamento'!$C$6,"")</f>
        <v/>
      </c>
      <c r="G439" s="21" t="str">
        <f>IF(B439&lt;='Informações do financiamento'!$C$6,F439+D439,"")</f>
        <v/>
      </c>
      <c r="H439" s="22" t="str">
        <f>IF(B439&lt;='Informações do financiamento'!$C$6,E439-G439,"")</f>
        <v/>
      </c>
      <c r="I439" s="27"/>
      <c r="J439" s="27"/>
      <c r="K439" s="20" t="str">
        <f t="shared" si="1"/>
        <v/>
      </c>
      <c r="L439" s="21" t="str">
        <f>IF(K439&lt;='Informações do financiamento'!$C$6,Q438,"")</f>
        <v/>
      </c>
      <c r="M439" s="21" t="str">
        <f>IF(K439&lt;='Informações do financiamento'!$C$6,L439*($C$2),"")</f>
        <v/>
      </c>
      <c r="N439" s="21" t="str">
        <f>IF(K439&lt;='Informações do financiamento'!$C$6,L439+M439,"")</f>
        <v/>
      </c>
      <c r="O439" s="21" t="str">
        <f>IF(K439&lt;='Informações do financiamento'!$C$6,'Tabela SAC x Prime'!P439-'Tabela SAC x Prime'!M439,"")</f>
        <v/>
      </c>
      <c r="P439" s="21" t="str">
        <f>IF(K439&lt;='Informações do financiamento'!$C$6,($L$6*$C$2)/(1-(1/(1+$C$2)^'Informações do financiamento'!$C$6)),"")</f>
        <v/>
      </c>
      <c r="Q439" s="22" t="str">
        <f>IF(K439&lt;='Informações do financiamento'!$C$6,N439-P439,"")</f>
        <v/>
      </c>
      <c r="R439" s="39"/>
    </row>
    <row r="440" spans="1:18" ht="20.25" customHeight="1">
      <c r="A440" s="27"/>
      <c r="B440" s="20" t="str">
        <f>IF(B439&lt;'Informações do financiamento'!$C$6,('Tabela SAC x Prime'!B439+1),"")</f>
        <v/>
      </c>
      <c r="C440" s="21" t="str">
        <f>IF(B440&lt;='Informações do financiamento'!$C$6,'Tabela SAC x Prime'!H439,"")</f>
        <v/>
      </c>
      <c r="D440" s="21" t="str">
        <f>IF(B440&lt;='Informações do financiamento'!$C$6,C440*($C$2),"")</f>
        <v/>
      </c>
      <c r="E440" s="21" t="str">
        <f>IF(B440&lt;='Informações do financiamento'!$C$6,C440+D440,"")</f>
        <v/>
      </c>
      <c r="F440" s="21" t="str">
        <f>IF(B440&lt;='Informações do financiamento'!$C$6,'Informações do financiamento'!$C$4/'Informações do financiamento'!$C$6,"")</f>
        <v/>
      </c>
      <c r="G440" s="21" t="str">
        <f>IF(B440&lt;='Informações do financiamento'!$C$6,F440+D440,"")</f>
        <v/>
      </c>
      <c r="H440" s="22" t="str">
        <f>IF(B440&lt;='Informações do financiamento'!$C$6,E440-G440,"")</f>
        <v/>
      </c>
      <c r="I440" s="27"/>
      <c r="J440" s="27"/>
      <c r="K440" s="20" t="str">
        <f t="shared" si="1"/>
        <v/>
      </c>
      <c r="L440" s="21" t="str">
        <f>IF(K440&lt;='Informações do financiamento'!$C$6,Q439,"")</f>
        <v/>
      </c>
      <c r="M440" s="21" t="str">
        <f>IF(K440&lt;='Informações do financiamento'!$C$6,L440*($C$2),"")</f>
        <v/>
      </c>
      <c r="N440" s="21" t="str">
        <f>IF(K440&lt;='Informações do financiamento'!$C$6,L440+M440,"")</f>
        <v/>
      </c>
      <c r="O440" s="21" t="str">
        <f>IF(K440&lt;='Informações do financiamento'!$C$6,'Tabela SAC x Prime'!P440-'Tabela SAC x Prime'!M440,"")</f>
        <v/>
      </c>
      <c r="P440" s="21" t="str">
        <f>IF(K440&lt;='Informações do financiamento'!$C$6,($L$6*$C$2)/(1-(1/(1+$C$2)^'Informações do financiamento'!$C$6)),"")</f>
        <v/>
      </c>
      <c r="Q440" s="22" t="str">
        <f>IF(K440&lt;='Informações do financiamento'!$C$6,N440-P440,"")</f>
        <v/>
      </c>
      <c r="R440" s="39"/>
    </row>
    <row r="441" spans="1:18" ht="20.25" customHeight="1">
      <c r="A441" s="27"/>
      <c r="B441" s="20" t="str">
        <f>IF(B440&lt;'Informações do financiamento'!$C$6,('Tabela SAC x Prime'!B440+1),"")</f>
        <v/>
      </c>
      <c r="C441" s="21" t="str">
        <f>IF(B441&lt;='Informações do financiamento'!$C$6,'Tabela SAC x Prime'!H440,"")</f>
        <v/>
      </c>
      <c r="D441" s="21" t="str">
        <f>IF(B441&lt;='Informações do financiamento'!$C$6,C441*($C$2),"")</f>
        <v/>
      </c>
      <c r="E441" s="21" t="str">
        <f>IF(B441&lt;='Informações do financiamento'!$C$6,C441+D441,"")</f>
        <v/>
      </c>
      <c r="F441" s="21" t="str">
        <f>IF(B441&lt;='Informações do financiamento'!$C$6,'Informações do financiamento'!$C$4/'Informações do financiamento'!$C$6,"")</f>
        <v/>
      </c>
      <c r="G441" s="21" t="str">
        <f>IF(B441&lt;='Informações do financiamento'!$C$6,F441+D441,"")</f>
        <v/>
      </c>
      <c r="H441" s="22" t="str">
        <f>IF(B441&lt;='Informações do financiamento'!$C$6,E441-G441,"")</f>
        <v/>
      </c>
      <c r="I441" s="27"/>
      <c r="J441" s="27"/>
      <c r="K441" s="20" t="str">
        <f t="shared" si="1"/>
        <v/>
      </c>
      <c r="L441" s="21" t="str">
        <f>IF(K441&lt;='Informações do financiamento'!$C$6,Q440,"")</f>
        <v/>
      </c>
      <c r="M441" s="21" t="str">
        <f>IF(K441&lt;='Informações do financiamento'!$C$6,L441*($C$2),"")</f>
        <v/>
      </c>
      <c r="N441" s="21" t="str">
        <f>IF(K441&lt;='Informações do financiamento'!$C$6,L441+M441,"")</f>
        <v/>
      </c>
      <c r="O441" s="21" t="str">
        <f>IF(K441&lt;='Informações do financiamento'!$C$6,'Tabela SAC x Prime'!P441-'Tabela SAC x Prime'!M441,"")</f>
        <v/>
      </c>
      <c r="P441" s="21" t="str">
        <f>IF(K441&lt;='Informações do financiamento'!$C$6,($L$6*$C$2)/(1-(1/(1+$C$2)^'Informações do financiamento'!$C$6)),"")</f>
        <v/>
      </c>
      <c r="Q441" s="22" t="str">
        <f>IF(K441&lt;='Informações do financiamento'!$C$6,N441-P441,"")</f>
        <v/>
      </c>
      <c r="R441" s="39"/>
    </row>
    <row r="442" spans="1:18" ht="20.25" customHeight="1">
      <c r="A442" s="27"/>
      <c r="B442" s="20" t="str">
        <f>IF(B441&lt;'Informações do financiamento'!$C$6,('Tabela SAC x Prime'!B441+1),"")</f>
        <v/>
      </c>
      <c r="C442" s="21" t="str">
        <f>IF(B442&lt;='Informações do financiamento'!$C$6,'Tabela SAC x Prime'!H441,"")</f>
        <v/>
      </c>
      <c r="D442" s="21" t="str">
        <f>IF(B442&lt;='Informações do financiamento'!$C$6,C442*($C$2),"")</f>
        <v/>
      </c>
      <c r="E442" s="21" t="str">
        <f>IF(B442&lt;='Informações do financiamento'!$C$6,C442+D442,"")</f>
        <v/>
      </c>
      <c r="F442" s="21" t="str">
        <f>IF(B442&lt;='Informações do financiamento'!$C$6,'Informações do financiamento'!$C$4/'Informações do financiamento'!$C$6,"")</f>
        <v/>
      </c>
      <c r="G442" s="21" t="str">
        <f>IF(B442&lt;='Informações do financiamento'!$C$6,F442+D442,"")</f>
        <v/>
      </c>
      <c r="H442" s="22" t="str">
        <f>IF(B442&lt;='Informações do financiamento'!$C$6,E442-G442,"")</f>
        <v/>
      </c>
      <c r="I442" s="27"/>
      <c r="J442" s="27"/>
      <c r="K442" s="20" t="str">
        <f t="shared" si="1"/>
        <v/>
      </c>
      <c r="L442" s="21" t="str">
        <f>IF(K442&lt;='Informações do financiamento'!$C$6,Q441,"")</f>
        <v/>
      </c>
      <c r="M442" s="21" t="str">
        <f>IF(K442&lt;='Informações do financiamento'!$C$6,L442*($C$2),"")</f>
        <v/>
      </c>
      <c r="N442" s="21" t="str">
        <f>IF(K442&lt;='Informações do financiamento'!$C$6,L442+M442,"")</f>
        <v/>
      </c>
      <c r="O442" s="21" t="str">
        <f>IF(K442&lt;='Informações do financiamento'!$C$6,'Tabela SAC x Prime'!P442-'Tabela SAC x Prime'!M442,"")</f>
        <v/>
      </c>
      <c r="P442" s="21" t="str">
        <f>IF(K442&lt;='Informações do financiamento'!$C$6,($L$6*$C$2)/(1-(1/(1+$C$2)^'Informações do financiamento'!$C$6)),"")</f>
        <v/>
      </c>
      <c r="Q442" s="22" t="str">
        <f>IF(K442&lt;='Informações do financiamento'!$C$6,N442-P442,"")</f>
        <v/>
      </c>
      <c r="R442" s="39"/>
    </row>
    <row r="443" spans="1:18" ht="20.25" customHeight="1">
      <c r="A443" s="27"/>
      <c r="B443" s="20" t="str">
        <f>IF(B442&lt;'Informações do financiamento'!$C$6,('Tabela SAC x Prime'!B442+1),"")</f>
        <v/>
      </c>
      <c r="C443" s="21" t="str">
        <f>IF(B443&lt;='Informações do financiamento'!$C$6,'Tabela SAC x Prime'!H442,"")</f>
        <v/>
      </c>
      <c r="D443" s="21" t="str">
        <f>IF(B443&lt;='Informações do financiamento'!$C$6,C443*($C$2),"")</f>
        <v/>
      </c>
      <c r="E443" s="21" t="str">
        <f>IF(B443&lt;='Informações do financiamento'!$C$6,C443+D443,"")</f>
        <v/>
      </c>
      <c r="F443" s="21" t="str">
        <f>IF(B443&lt;='Informações do financiamento'!$C$6,'Informações do financiamento'!$C$4/'Informações do financiamento'!$C$6,"")</f>
        <v/>
      </c>
      <c r="G443" s="21" t="str">
        <f>IF(B443&lt;='Informações do financiamento'!$C$6,F443+D443,"")</f>
        <v/>
      </c>
      <c r="H443" s="22" t="str">
        <f>IF(B443&lt;='Informações do financiamento'!$C$6,E443-G443,"")</f>
        <v/>
      </c>
      <c r="I443" s="27"/>
      <c r="J443" s="27"/>
      <c r="K443" s="20" t="str">
        <f t="shared" si="1"/>
        <v/>
      </c>
      <c r="L443" s="21" t="str">
        <f>IF(K443&lt;='Informações do financiamento'!$C$6,Q442,"")</f>
        <v/>
      </c>
      <c r="M443" s="21" t="str">
        <f>IF(K443&lt;='Informações do financiamento'!$C$6,L443*($C$2),"")</f>
        <v/>
      </c>
      <c r="N443" s="21" t="str">
        <f>IF(K443&lt;='Informações do financiamento'!$C$6,L443+M443,"")</f>
        <v/>
      </c>
      <c r="O443" s="21" t="str">
        <f>IF(K443&lt;='Informações do financiamento'!$C$6,'Tabela SAC x Prime'!P443-'Tabela SAC x Prime'!M443,"")</f>
        <v/>
      </c>
      <c r="P443" s="21" t="str">
        <f>IF(K443&lt;='Informações do financiamento'!$C$6,($L$6*$C$2)/(1-(1/(1+$C$2)^'Informações do financiamento'!$C$6)),"")</f>
        <v/>
      </c>
      <c r="Q443" s="22" t="str">
        <f>IF(K443&lt;='Informações do financiamento'!$C$6,N443-P443,"")</f>
        <v/>
      </c>
      <c r="R443" s="39"/>
    </row>
    <row r="444" spans="1:18" ht="20.25" customHeight="1">
      <c r="A444" s="27"/>
      <c r="B444" s="20" t="str">
        <f>IF(B443&lt;'Informações do financiamento'!$C$6,('Tabela SAC x Prime'!B443+1),"")</f>
        <v/>
      </c>
      <c r="C444" s="21" t="str">
        <f>IF(B444&lt;='Informações do financiamento'!$C$6,'Tabela SAC x Prime'!H443,"")</f>
        <v/>
      </c>
      <c r="D444" s="21" t="str">
        <f>IF(B444&lt;='Informações do financiamento'!$C$6,C444*($C$2),"")</f>
        <v/>
      </c>
      <c r="E444" s="21" t="str">
        <f>IF(B444&lt;='Informações do financiamento'!$C$6,C444+D444,"")</f>
        <v/>
      </c>
      <c r="F444" s="21" t="str">
        <f>IF(B444&lt;='Informações do financiamento'!$C$6,'Informações do financiamento'!$C$4/'Informações do financiamento'!$C$6,"")</f>
        <v/>
      </c>
      <c r="G444" s="21" t="str">
        <f>IF(B444&lt;='Informações do financiamento'!$C$6,F444+D444,"")</f>
        <v/>
      </c>
      <c r="H444" s="22" t="str">
        <f>IF(B444&lt;='Informações do financiamento'!$C$6,E444-G444,"")</f>
        <v/>
      </c>
      <c r="I444" s="27"/>
      <c r="J444" s="27"/>
      <c r="K444" s="20" t="str">
        <f t="shared" si="1"/>
        <v/>
      </c>
      <c r="L444" s="21" t="str">
        <f>IF(K444&lt;='Informações do financiamento'!$C$6,Q443,"")</f>
        <v/>
      </c>
      <c r="M444" s="21" t="str">
        <f>IF(K444&lt;='Informações do financiamento'!$C$6,L444*($C$2),"")</f>
        <v/>
      </c>
      <c r="N444" s="21" t="str">
        <f>IF(K444&lt;='Informações do financiamento'!$C$6,L444+M444,"")</f>
        <v/>
      </c>
      <c r="O444" s="21" t="str">
        <f>IF(K444&lt;='Informações do financiamento'!$C$6,'Tabela SAC x Prime'!P444-'Tabela SAC x Prime'!M444,"")</f>
        <v/>
      </c>
      <c r="P444" s="21" t="str">
        <f>IF(K444&lt;='Informações do financiamento'!$C$6,($L$6*$C$2)/(1-(1/(1+$C$2)^'Informações do financiamento'!$C$6)),"")</f>
        <v/>
      </c>
      <c r="Q444" s="22" t="str">
        <f>IF(K444&lt;='Informações do financiamento'!$C$6,N444-P444,"")</f>
        <v/>
      </c>
      <c r="R444" s="39"/>
    </row>
    <row r="445" spans="1:18" ht="20.25" customHeight="1">
      <c r="A445" s="27"/>
      <c r="B445" s="20" t="str">
        <f>IF(B444&lt;'Informações do financiamento'!$C$6,('Tabela SAC x Prime'!B444+1),"")</f>
        <v/>
      </c>
      <c r="C445" s="21" t="str">
        <f>IF(B445&lt;='Informações do financiamento'!$C$6,'Tabela SAC x Prime'!H444,"")</f>
        <v/>
      </c>
      <c r="D445" s="21" t="str">
        <f>IF(B445&lt;='Informações do financiamento'!$C$6,C445*($C$2),"")</f>
        <v/>
      </c>
      <c r="E445" s="21" t="str">
        <f>IF(B445&lt;='Informações do financiamento'!$C$6,C445+D445,"")</f>
        <v/>
      </c>
      <c r="F445" s="21" t="str">
        <f>IF(B445&lt;='Informações do financiamento'!$C$6,'Informações do financiamento'!$C$4/'Informações do financiamento'!$C$6,"")</f>
        <v/>
      </c>
      <c r="G445" s="21" t="str">
        <f>IF(B445&lt;='Informações do financiamento'!$C$6,F445+D445,"")</f>
        <v/>
      </c>
      <c r="H445" s="22" t="str">
        <f>IF(B445&lt;='Informações do financiamento'!$C$6,E445-G445,"")</f>
        <v/>
      </c>
      <c r="I445" s="27"/>
      <c r="J445" s="27"/>
      <c r="K445" s="20" t="str">
        <f t="shared" si="1"/>
        <v/>
      </c>
      <c r="L445" s="21" t="str">
        <f>IF(K445&lt;='Informações do financiamento'!$C$6,Q444,"")</f>
        <v/>
      </c>
      <c r="M445" s="21" t="str">
        <f>IF(K445&lt;='Informações do financiamento'!$C$6,L445*($C$2),"")</f>
        <v/>
      </c>
      <c r="N445" s="21" t="str">
        <f>IF(K445&lt;='Informações do financiamento'!$C$6,L445+M445,"")</f>
        <v/>
      </c>
      <c r="O445" s="21" t="str">
        <f>IF(K445&lt;='Informações do financiamento'!$C$6,'Tabela SAC x Prime'!P445-'Tabela SAC x Prime'!M445,"")</f>
        <v/>
      </c>
      <c r="P445" s="21" t="str">
        <f>IF(K445&lt;='Informações do financiamento'!$C$6,($L$6*$C$2)/(1-(1/(1+$C$2)^'Informações do financiamento'!$C$6)),"")</f>
        <v/>
      </c>
      <c r="Q445" s="22" t="str">
        <f>IF(K445&lt;='Informações do financiamento'!$C$6,N445-P445,"")</f>
        <v/>
      </c>
      <c r="R445" s="39"/>
    </row>
    <row r="446" spans="1:18" ht="20.25" customHeight="1">
      <c r="A446" s="27"/>
      <c r="B446" s="20" t="str">
        <f>IF(B445&lt;'Informações do financiamento'!$C$6,('Tabela SAC x Prime'!B445+1),"")</f>
        <v/>
      </c>
      <c r="C446" s="21" t="str">
        <f>IF(B446&lt;='Informações do financiamento'!$C$6,'Tabela SAC x Prime'!H445,"")</f>
        <v/>
      </c>
      <c r="D446" s="21" t="str">
        <f>IF(B446&lt;='Informações do financiamento'!$C$6,C446*($C$2),"")</f>
        <v/>
      </c>
      <c r="E446" s="21" t="str">
        <f>IF(B446&lt;='Informações do financiamento'!$C$6,C446+D446,"")</f>
        <v/>
      </c>
      <c r="F446" s="21" t="str">
        <f>IF(B446&lt;='Informações do financiamento'!$C$6,'Informações do financiamento'!$C$4/'Informações do financiamento'!$C$6,"")</f>
        <v/>
      </c>
      <c r="G446" s="21" t="str">
        <f>IF(B446&lt;='Informações do financiamento'!$C$6,F446+D446,"")</f>
        <v/>
      </c>
      <c r="H446" s="22" t="str">
        <f>IF(B446&lt;='Informações do financiamento'!$C$6,E446-G446,"")</f>
        <v/>
      </c>
      <c r="I446" s="27"/>
      <c r="J446" s="27"/>
      <c r="K446" s="20" t="str">
        <f t="shared" si="1"/>
        <v/>
      </c>
      <c r="L446" s="21" t="str">
        <f>IF(K446&lt;='Informações do financiamento'!$C$6,Q445,"")</f>
        <v/>
      </c>
      <c r="M446" s="21" t="str">
        <f>IF(K446&lt;='Informações do financiamento'!$C$6,L446*($C$2),"")</f>
        <v/>
      </c>
      <c r="N446" s="21" t="str">
        <f>IF(K446&lt;='Informações do financiamento'!$C$6,L446+M446,"")</f>
        <v/>
      </c>
      <c r="O446" s="21" t="str">
        <f>IF(K446&lt;='Informações do financiamento'!$C$6,'Tabela SAC x Prime'!P446-'Tabela SAC x Prime'!M446,"")</f>
        <v/>
      </c>
      <c r="P446" s="21" t="str">
        <f>IF(K446&lt;='Informações do financiamento'!$C$6,($L$6*$C$2)/(1-(1/(1+$C$2)^'Informações do financiamento'!$C$6)),"")</f>
        <v/>
      </c>
      <c r="Q446" s="22" t="str">
        <f>IF(K446&lt;='Informações do financiamento'!$C$6,N446-P446,"")</f>
        <v/>
      </c>
      <c r="R446" s="39"/>
    </row>
    <row r="447" spans="1:18" ht="20.25" customHeight="1">
      <c r="A447" s="27"/>
      <c r="B447" s="20" t="str">
        <f>IF(B446&lt;'Informações do financiamento'!$C$6,('Tabela SAC x Prime'!B446+1),"")</f>
        <v/>
      </c>
      <c r="C447" s="21" t="str">
        <f>IF(B447&lt;='Informações do financiamento'!$C$6,'Tabela SAC x Prime'!H446,"")</f>
        <v/>
      </c>
      <c r="D447" s="21" t="str">
        <f>IF(B447&lt;='Informações do financiamento'!$C$6,C447*($C$2),"")</f>
        <v/>
      </c>
      <c r="E447" s="21" t="str">
        <f>IF(B447&lt;='Informações do financiamento'!$C$6,C447+D447,"")</f>
        <v/>
      </c>
      <c r="F447" s="21" t="str">
        <f>IF(B447&lt;='Informações do financiamento'!$C$6,'Informações do financiamento'!$C$4/'Informações do financiamento'!$C$6,"")</f>
        <v/>
      </c>
      <c r="G447" s="21" t="str">
        <f>IF(B447&lt;='Informações do financiamento'!$C$6,F447+D447,"")</f>
        <v/>
      </c>
      <c r="H447" s="22" t="str">
        <f>IF(B447&lt;='Informações do financiamento'!$C$6,E447-G447,"")</f>
        <v/>
      </c>
      <c r="I447" s="27"/>
      <c r="J447" s="27"/>
      <c r="K447" s="20" t="str">
        <f t="shared" si="1"/>
        <v/>
      </c>
      <c r="L447" s="21" t="str">
        <f>IF(K447&lt;='Informações do financiamento'!$C$6,Q446,"")</f>
        <v/>
      </c>
      <c r="M447" s="21" t="str">
        <f>IF(K447&lt;='Informações do financiamento'!$C$6,L447*($C$2),"")</f>
        <v/>
      </c>
      <c r="N447" s="21" t="str">
        <f>IF(K447&lt;='Informações do financiamento'!$C$6,L447+M447,"")</f>
        <v/>
      </c>
      <c r="O447" s="21" t="str">
        <f>IF(K447&lt;='Informações do financiamento'!$C$6,'Tabela SAC x Prime'!P447-'Tabela SAC x Prime'!M447,"")</f>
        <v/>
      </c>
      <c r="P447" s="21" t="str">
        <f>IF(K447&lt;='Informações do financiamento'!$C$6,($L$6*$C$2)/(1-(1/(1+$C$2)^'Informações do financiamento'!$C$6)),"")</f>
        <v/>
      </c>
      <c r="Q447" s="22" t="str">
        <f>IF(K447&lt;='Informações do financiamento'!$C$6,N447-P447,"")</f>
        <v/>
      </c>
      <c r="R447" s="39"/>
    </row>
    <row r="448" spans="1:18" ht="20.25" customHeight="1">
      <c r="A448" s="27"/>
      <c r="B448" s="20" t="str">
        <f>IF(B447&lt;'Informações do financiamento'!$C$6,('Tabela SAC x Prime'!B447+1),"")</f>
        <v/>
      </c>
      <c r="C448" s="21" t="str">
        <f>IF(B448&lt;='Informações do financiamento'!$C$6,'Tabela SAC x Prime'!H447,"")</f>
        <v/>
      </c>
      <c r="D448" s="21" t="str">
        <f>IF(B448&lt;='Informações do financiamento'!$C$6,C448*($C$2),"")</f>
        <v/>
      </c>
      <c r="E448" s="21" t="str">
        <f>IF(B448&lt;='Informações do financiamento'!$C$6,C448+D448,"")</f>
        <v/>
      </c>
      <c r="F448" s="21" t="str">
        <f>IF(B448&lt;='Informações do financiamento'!$C$6,'Informações do financiamento'!$C$4/'Informações do financiamento'!$C$6,"")</f>
        <v/>
      </c>
      <c r="G448" s="21" t="str">
        <f>IF(B448&lt;='Informações do financiamento'!$C$6,F448+D448,"")</f>
        <v/>
      </c>
      <c r="H448" s="22" t="str">
        <f>IF(B448&lt;='Informações do financiamento'!$C$6,E448-G448,"")</f>
        <v/>
      </c>
      <c r="I448" s="27"/>
      <c r="J448" s="27"/>
      <c r="K448" s="20" t="str">
        <f t="shared" si="1"/>
        <v/>
      </c>
      <c r="L448" s="21" t="str">
        <f>IF(K448&lt;='Informações do financiamento'!$C$6,Q447,"")</f>
        <v/>
      </c>
      <c r="M448" s="21" t="str">
        <f>IF(K448&lt;='Informações do financiamento'!$C$6,L448*($C$2),"")</f>
        <v/>
      </c>
      <c r="N448" s="21" t="str">
        <f>IF(K448&lt;='Informações do financiamento'!$C$6,L448+M448,"")</f>
        <v/>
      </c>
      <c r="O448" s="21" t="str">
        <f>IF(K448&lt;='Informações do financiamento'!$C$6,'Tabela SAC x Prime'!P448-'Tabela SAC x Prime'!M448,"")</f>
        <v/>
      </c>
      <c r="P448" s="21" t="str">
        <f>IF(K448&lt;='Informações do financiamento'!$C$6,($L$6*$C$2)/(1-(1/(1+$C$2)^'Informações do financiamento'!$C$6)),"")</f>
        <v/>
      </c>
      <c r="Q448" s="22" t="str">
        <f>IF(K448&lt;='Informações do financiamento'!$C$6,N448-P448,"")</f>
        <v/>
      </c>
      <c r="R448" s="39"/>
    </row>
    <row r="449" spans="1:18" ht="20.25" customHeight="1">
      <c r="A449" s="27"/>
      <c r="B449" s="20" t="str">
        <f>IF(B448&lt;'Informações do financiamento'!$C$6,('Tabela SAC x Prime'!B448+1),"")</f>
        <v/>
      </c>
      <c r="C449" s="21" t="str">
        <f>IF(B449&lt;='Informações do financiamento'!$C$6,'Tabela SAC x Prime'!H448,"")</f>
        <v/>
      </c>
      <c r="D449" s="21" t="str">
        <f>IF(B449&lt;='Informações do financiamento'!$C$6,C449*($C$2),"")</f>
        <v/>
      </c>
      <c r="E449" s="21" t="str">
        <f>IF(B449&lt;='Informações do financiamento'!$C$6,C449+D449,"")</f>
        <v/>
      </c>
      <c r="F449" s="21" t="str">
        <f>IF(B449&lt;='Informações do financiamento'!$C$6,'Informações do financiamento'!$C$4/'Informações do financiamento'!$C$6,"")</f>
        <v/>
      </c>
      <c r="G449" s="21" t="str">
        <f>IF(B449&lt;='Informações do financiamento'!$C$6,F449+D449,"")</f>
        <v/>
      </c>
      <c r="H449" s="22" t="str">
        <f>IF(B449&lt;='Informações do financiamento'!$C$6,E449-G449,"")</f>
        <v/>
      </c>
      <c r="I449" s="27"/>
      <c r="J449" s="27"/>
      <c r="K449" s="20" t="str">
        <f t="shared" si="1"/>
        <v/>
      </c>
      <c r="L449" s="21" t="str">
        <f>IF(K449&lt;='Informações do financiamento'!$C$6,Q448,"")</f>
        <v/>
      </c>
      <c r="M449" s="21" t="str">
        <f>IF(K449&lt;='Informações do financiamento'!$C$6,L449*($C$2),"")</f>
        <v/>
      </c>
      <c r="N449" s="21" t="str">
        <f>IF(K449&lt;='Informações do financiamento'!$C$6,L449+M449,"")</f>
        <v/>
      </c>
      <c r="O449" s="21" t="str">
        <f>IF(K449&lt;='Informações do financiamento'!$C$6,'Tabela SAC x Prime'!P449-'Tabela SAC x Prime'!M449,"")</f>
        <v/>
      </c>
      <c r="P449" s="21" t="str">
        <f>IF(K449&lt;='Informações do financiamento'!$C$6,($L$6*$C$2)/(1-(1/(1+$C$2)^'Informações do financiamento'!$C$6)),"")</f>
        <v/>
      </c>
      <c r="Q449" s="22" t="str">
        <f>IF(K449&lt;='Informações do financiamento'!$C$6,N449-P449,"")</f>
        <v/>
      </c>
      <c r="R449" s="39"/>
    </row>
    <row r="450" spans="1:18" ht="20.25" customHeight="1">
      <c r="A450" s="27"/>
      <c r="B450" s="20" t="str">
        <f>IF(B449&lt;'Informações do financiamento'!$C$6,('Tabela SAC x Prime'!B449+1),"")</f>
        <v/>
      </c>
      <c r="C450" s="21" t="str">
        <f>IF(B450&lt;='Informações do financiamento'!$C$6,'Tabela SAC x Prime'!H449,"")</f>
        <v/>
      </c>
      <c r="D450" s="21" t="str">
        <f>IF(B450&lt;='Informações do financiamento'!$C$6,C450*($C$2),"")</f>
        <v/>
      </c>
      <c r="E450" s="21" t="str">
        <f>IF(B450&lt;='Informações do financiamento'!$C$6,C450+D450,"")</f>
        <v/>
      </c>
      <c r="F450" s="21" t="str">
        <f>IF(B450&lt;='Informações do financiamento'!$C$6,'Informações do financiamento'!$C$4/'Informações do financiamento'!$C$6,"")</f>
        <v/>
      </c>
      <c r="G450" s="21" t="str">
        <f>IF(B450&lt;='Informações do financiamento'!$C$6,F450+D450,"")</f>
        <v/>
      </c>
      <c r="H450" s="22" t="str">
        <f>IF(B450&lt;='Informações do financiamento'!$C$6,E450-G450,"")</f>
        <v/>
      </c>
      <c r="I450" s="27"/>
      <c r="J450" s="27"/>
      <c r="K450" s="20" t="str">
        <f t="shared" si="1"/>
        <v/>
      </c>
      <c r="L450" s="21" t="str">
        <f>IF(K450&lt;='Informações do financiamento'!$C$6,Q449,"")</f>
        <v/>
      </c>
      <c r="M450" s="21" t="str">
        <f>IF(K450&lt;='Informações do financiamento'!$C$6,L450*($C$2),"")</f>
        <v/>
      </c>
      <c r="N450" s="21" t="str">
        <f>IF(K450&lt;='Informações do financiamento'!$C$6,L450+M450,"")</f>
        <v/>
      </c>
      <c r="O450" s="21" t="str">
        <f>IF(K450&lt;='Informações do financiamento'!$C$6,'Tabela SAC x Prime'!P450-'Tabela SAC x Prime'!M450,"")</f>
        <v/>
      </c>
      <c r="P450" s="21" t="str">
        <f>IF(K450&lt;='Informações do financiamento'!$C$6,($L$6*$C$2)/(1-(1/(1+$C$2)^'Informações do financiamento'!$C$6)),"")</f>
        <v/>
      </c>
      <c r="Q450" s="22" t="str">
        <f>IF(K450&lt;='Informações do financiamento'!$C$6,N450-P450,"")</f>
        <v/>
      </c>
      <c r="R450" s="39"/>
    </row>
    <row r="451" spans="1:18" ht="20.25" customHeight="1">
      <c r="A451" s="27"/>
      <c r="B451" s="20" t="str">
        <f>IF(B450&lt;'Informações do financiamento'!$C$6,('Tabela SAC x Prime'!B450+1),"")</f>
        <v/>
      </c>
      <c r="C451" s="21" t="str">
        <f>IF(B451&lt;='Informações do financiamento'!$C$6,'Tabela SAC x Prime'!H450,"")</f>
        <v/>
      </c>
      <c r="D451" s="21" t="str">
        <f>IF(B451&lt;='Informações do financiamento'!$C$6,C451*($C$2),"")</f>
        <v/>
      </c>
      <c r="E451" s="21" t="str">
        <f>IF(B451&lt;='Informações do financiamento'!$C$6,C451+D451,"")</f>
        <v/>
      </c>
      <c r="F451" s="21" t="str">
        <f>IF(B451&lt;='Informações do financiamento'!$C$6,'Informações do financiamento'!$C$4/'Informações do financiamento'!$C$6,"")</f>
        <v/>
      </c>
      <c r="G451" s="21" t="str">
        <f>IF(B451&lt;='Informações do financiamento'!$C$6,F451+D451,"")</f>
        <v/>
      </c>
      <c r="H451" s="22" t="str">
        <f>IF(B451&lt;='Informações do financiamento'!$C$6,E451-G451,"")</f>
        <v/>
      </c>
      <c r="I451" s="27"/>
      <c r="J451" s="27"/>
      <c r="K451" s="20" t="str">
        <f t="shared" si="1"/>
        <v/>
      </c>
      <c r="L451" s="21" t="str">
        <f>IF(K451&lt;='Informações do financiamento'!$C$6,Q450,"")</f>
        <v/>
      </c>
      <c r="M451" s="21" t="str">
        <f>IF(K451&lt;='Informações do financiamento'!$C$6,L451*($C$2),"")</f>
        <v/>
      </c>
      <c r="N451" s="21" t="str">
        <f>IF(K451&lt;='Informações do financiamento'!$C$6,L451+M451,"")</f>
        <v/>
      </c>
      <c r="O451" s="21" t="str">
        <f>IF(K451&lt;='Informações do financiamento'!$C$6,'Tabela SAC x Prime'!P451-'Tabela SAC x Prime'!M451,"")</f>
        <v/>
      </c>
      <c r="P451" s="21" t="str">
        <f>IF(K451&lt;='Informações do financiamento'!$C$6,($L$6*$C$2)/(1-(1/(1+$C$2)^'Informações do financiamento'!$C$6)),"")</f>
        <v/>
      </c>
      <c r="Q451" s="22" t="str">
        <f>IF(K451&lt;='Informações do financiamento'!$C$6,N451-P451,"")</f>
        <v/>
      </c>
      <c r="R451" s="39"/>
    </row>
    <row r="452" spans="1:18" ht="20.25" customHeight="1">
      <c r="A452" s="27"/>
      <c r="B452" s="20" t="str">
        <f>IF(B451&lt;'Informações do financiamento'!$C$6,('Tabela SAC x Prime'!B451+1),"")</f>
        <v/>
      </c>
      <c r="C452" s="21" t="str">
        <f>IF(B452&lt;='Informações do financiamento'!$C$6,'Tabela SAC x Prime'!H451,"")</f>
        <v/>
      </c>
      <c r="D452" s="21" t="str">
        <f>IF(B452&lt;='Informações do financiamento'!$C$6,C452*($C$2),"")</f>
        <v/>
      </c>
      <c r="E452" s="21" t="str">
        <f>IF(B452&lt;='Informações do financiamento'!$C$6,C452+D452,"")</f>
        <v/>
      </c>
      <c r="F452" s="21" t="str">
        <f>IF(B452&lt;='Informações do financiamento'!$C$6,'Informações do financiamento'!$C$4/'Informações do financiamento'!$C$6,"")</f>
        <v/>
      </c>
      <c r="G452" s="21" t="str">
        <f>IF(B452&lt;='Informações do financiamento'!$C$6,F452+D452,"")</f>
        <v/>
      </c>
      <c r="H452" s="22" t="str">
        <f>IF(B452&lt;='Informações do financiamento'!$C$6,E452-G452,"")</f>
        <v/>
      </c>
      <c r="I452" s="27"/>
      <c r="J452" s="27"/>
      <c r="K452" s="20" t="str">
        <f t="shared" si="1"/>
        <v/>
      </c>
      <c r="L452" s="21" t="str">
        <f>IF(K452&lt;='Informações do financiamento'!$C$6,Q451,"")</f>
        <v/>
      </c>
      <c r="M452" s="21" t="str">
        <f>IF(K452&lt;='Informações do financiamento'!$C$6,L452*($C$2),"")</f>
        <v/>
      </c>
      <c r="N452" s="21" t="str">
        <f>IF(K452&lt;='Informações do financiamento'!$C$6,L452+M452,"")</f>
        <v/>
      </c>
      <c r="O452" s="21" t="str">
        <f>IF(K452&lt;='Informações do financiamento'!$C$6,'Tabela SAC x Prime'!P452-'Tabela SAC x Prime'!M452,"")</f>
        <v/>
      </c>
      <c r="P452" s="21" t="str">
        <f>IF(K452&lt;='Informações do financiamento'!$C$6,($L$6*$C$2)/(1-(1/(1+$C$2)^'Informações do financiamento'!$C$6)),"")</f>
        <v/>
      </c>
      <c r="Q452" s="22" t="str">
        <f>IF(K452&lt;='Informações do financiamento'!$C$6,N452-P452,"")</f>
        <v/>
      </c>
      <c r="R452" s="39"/>
    </row>
    <row r="453" spans="1:18" ht="20.25" customHeight="1">
      <c r="A453" s="27"/>
      <c r="B453" s="20" t="str">
        <f>IF(B452&lt;'Informações do financiamento'!$C$6,('Tabela SAC x Prime'!B452+1),"")</f>
        <v/>
      </c>
      <c r="C453" s="21" t="str">
        <f>IF(B453&lt;='Informações do financiamento'!$C$6,'Tabela SAC x Prime'!H452,"")</f>
        <v/>
      </c>
      <c r="D453" s="21" t="str">
        <f>IF(B453&lt;='Informações do financiamento'!$C$6,C453*($C$2),"")</f>
        <v/>
      </c>
      <c r="E453" s="21" t="str">
        <f>IF(B453&lt;='Informações do financiamento'!$C$6,C453+D453,"")</f>
        <v/>
      </c>
      <c r="F453" s="21" t="str">
        <f>IF(B453&lt;='Informações do financiamento'!$C$6,'Informações do financiamento'!$C$4/'Informações do financiamento'!$C$6,"")</f>
        <v/>
      </c>
      <c r="G453" s="21" t="str">
        <f>IF(B453&lt;='Informações do financiamento'!$C$6,F453+D453,"")</f>
        <v/>
      </c>
      <c r="H453" s="22" t="str">
        <f>IF(B453&lt;='Informações do financiamento'!$C$6,E453-G453,"")</f>
        <v/>
      </c>
      <c r="I453" s="27"/>
      <c r="J453" s="27"/>
      <c r="K453" s="20" t="str">
        <f t="shared" si="1"/>
        <v/>
      </c>
      <c r="L453" s="21" t="str">
        <f>IF(K453&lt;='Informações do financiamento'!$C$6,Q452,"")</f>
        <v/>
      </c>
      <c r="M453" s="21" t="str">
        <f>IF(K453&lt;='Informações do financiamento'!$C$6,L453*($C$2),"")</f>
        <v/>
      </c>
      <c r="N453" s="21" t="str">
        <f>IF(K453&lt;='Informações do financiamento'!$C$6,L453+M453,"")</f>
        <v/>
      </c>
      <c r="O453" s="21" t="str">
        <f>IF(K453&lt;='Informações do financiamento'!$C$6,'Tabela SAC x Prime'!P453-'Tabela SAC x Prime'!M453,"")</f>
        <v/>
      </c>
      <c r="P453" s="21" t="str">
        <f>IF(K453&lt;='Informações do financiamento'!$C$6,($L$6*$C$2)/(1-(1/(1+$C$2)^'Informações do financiamento'!$C$6)),"")</f>
        <v/>
      </c>
      <c r="Q453" s="22" t="str">
        <f>IF(K453&lt;='Informações do financiamento'!$C$6,N453-P453,"")</f>
        <v/>
      </c>
      <c r="R453" s="39"/>
    </row>
    <row r="454" spans="1:18" ht="20.25" customHeight="1">
      <c r="A454" s="27"/>
      <c r="B454" s="20" t="str">
        <f>IF(B453&lt;'Informações do financiamento'!$C$6,('Tabela SAC x Prime'!B453+1),"")</f>
        <v/>
      </c>
      <c r="C454" s="21" t="str">
        <f>IF(B454&lt;='Informações do financiamento'!$C$6,'Tabela SAC x Prime'!H453,"")</f>
        <v/>
      </c>
      <c r="D454" s="21" t="str">
        <f>IF(B454&lt;='Informações do financiamento'!$C$6,C454*($C$2),"")</f>
        <v/>
      </c>
      <c r="E454" s="21" t="str">
        <f>IF(B454&lt;='Informações do financiamento'!$C$6,C454+D454,"")</f>
        <v/>
      </c>
      <c r="F454" s="21" t="str">
        <f>IF(B454&lt;='Informações do financiamento'!$C$6,'Informações do financiamento'!$C$4/'Informações do financiamento'!$C$6,"")</f>
        <v/>
      </c>
      <c r="G454" s="21" t="str">
        <f>IF(B454&lt;='Informações do financiamento'!$C$6,F454+D454,"")</f>
        <v/>
      </c>
      <c r="H454" s="22" t="str">
        <f>IF(B454&lt;='Informações do financiamento'!$C$6,E454-G454,"")</f>
        <v/>
      </c>
      <c r="I454" s="27"/>
      <c r="J454" s="27"/>
      <c r="K454" s="20" t="str">
        <f t="shared" si="1"/>
        <v/>
      </c>
      <c r="L454" s="21" t="str">
        <f>IF(K454&lt;='Informações do financiamento'!$C$6,Q453,"")</f>
        <v/>
      </c>
      <c r="M454" s="21" t="str">
        <f>IF(K454&lt;='Informações do financiamento'!$C$6,L454*($C$2),"")</f>
        <v/>
      </c>
      <c r="N454" s="21" t="str">
        <f>IF(K454&lt;='Informações do financiamento'!$C$6,L454+M454,"")</f>
        <v/>
      </c>
      <c r="O454" s="21" t="str">
        <f>IF(K454&lt;='Informações do financiamento'!$C$6,'Tabela SAC x Prime'!P454-'Tabela SAC x Prime'!M454,"")</f>
        <v/>
      </c>
      <c r="P454" s="21" t="str">
        <f>IF(K454&lt;='Informações do financiamento'!$C$6,($L$6*$C$2)/(1-(1/(1+$C$2)^'Informações do financiamento'!$C$6)),"")</f>
        <v/>
      </c>
      <c r="Q454" s="22" t="str">
        <f>IF(K454&lt;='Informações do financiamento'!$C$6,N454-P454,"")</f>
        <v/>
      </c>
      <c r="R454" s="39"/>
    </row>
    <row r="455" spans="1:18" ht="20.25" customHeight="1">
      <c r="A455" s="27"/>
      <c r="B455" s="20" t="str">
        <f>IF(B454&lt;'Informações do financiamento'!$C$6,('Tabela SAC x Prime'!B454+1),"")</f>
        <v/>
      </c>
      <c r="C455" s="21" t="str">
        <f>IF(B455&lt;='Informações do financiamento'!$C$6,'Tabela SAC x Prime'!H454,"")</f>
        <v/>
      </c>
      <c r="D455" s="21" t="str">
        <f>IF(B455&lt;='Informações do financiamento'!$C$6,C455*($C$2),"")</f>
        <v/>
      </c>
      <c r="E455" s="21" t="str">
        <f>IF(B455&lt;='Informações do financiamento'!$C$6,C455+D455,"")</f>
        <v/>
      </c>
      <c r="F455" s="21" t="str">
        <f>IF(B455&lt;='Informações do financiamento'!$C$6,'Informações do financiamento'!$C$4/'Informações do financiamento'!$C$6,"")</f>
        <v/>
      </c>
      <c r="G455" s="21" t="str">
        <f>IF(B455&lt;='Informações do financiamento'!$C$6,F455+D455,"")</f>
        <v/>
      </c>
      <c r="H455" s="22" t="str">
        <f>IF(B455&lt;='Informações do financiamento'!$C$6,E455-G455,"")</f>
        <v/>
      </c>
      <c r="I455" s="27"/>
      <c r="J455" s="27"/>
      <c r="K455" s="20" t="str">
        <f t="shared" si="1"/>
        <v/>
      </c>
      <c r="L455" s="21" t="str">
        <f>IF(K455&lt;='Informações do financiamento'!$C$6,Q454,"")</f>
        <v/>
      </c>
      <c r="M455" s="21" t="str">
        <f>IF(K455&lt;='Informações do financiamento'!$C$6,L455*($C$2),"")</f>
        <v/>
      </c>
      <c r="N455" s="21" t="str">
        <f>IF(K455&lt;='Informações do financiamento'!$C$6,L455+M455,"")</f>
        <v/>
      </c>
      <c r="O455" s="21" t="str">
        <f>IF(K455&lt;='Informações do financiamento'!$C$6,'Tabela SAC x Prime'!P455-'Tabela SAC x Prime'!M455,"")</f>
        <v/>
      </c>
      <c r="P455" s="21" t="str">
        <f>IF(K455&lt;='Informações do financiamento'!$C$6,($L$6*$C$2)/(1-(1/(1+$C$2)^'Informações do financiamento'!$C$6)),"")</f>
        <v/>
      </c>
      <c r="Q455" s="22" t="str">
        <f>IF(K455&lt;='Informações do financiamento'!$C$6,N455-P455,"")</f>
        <v/>
      </c>
      <c r="R455" s="39"/>
    </row>
    <row r="456" spans="1:18" ht="20.25" customHeight="1">
      <c r="A456" s="27"/>
      <c r="B456" s="20" t="str">
        <f>IF(B455&lt;'Informações do financiamento'!$C$6,('Tabela SAC x Prime'!B455+1),"")</f>
        <v/>
      </c>
      <c r="C456" s="21" t="str">
        <f>IF(B456&lt;='Informações do financiamento'!$C$6,'Tabela SAC x Prime'!H455,"")</f>
        <v/>
      </c>
      <c r="D456" s="21" t="str">
        <f>IF(B456&lt;='Informações do financiamento'!$C$6,C456*($C$2),"")</f>
        <v/>
      </c>
      <c r="E456" s="21" t="str">
        <f>IF(B456&lt;='Informações do financiamento'!$C$6,C456+D456,"")</f>
        <v/>
      </c>
      <c r="F456" s="21" t="str">
        <f>IF(B456&lt;='Informações do financiamento'!$C$6,'Informações do financiamento'!$C$4/'Informações do financiamento'!$C$6,"")</f>
        <v/>
      </c>
      <c r="G456" s="21" t="str">
        <f>IF(B456&lt;='Informações do financiamento'!$C$6,F456+D456,"")</f>
        <v/>
      </c>
      <c r="H456" s="22" t="str">
        <f>IF(B456&lt;='Informações do financiamento'!$C$6,E456-G456,"")</f>
        <v/>
      </c>
      <c r="I456" s="27"/>
      <c r="J456" s="27"/>
      <c r="K456" s="20" t="str">
        <f t="shared" si="1"/>
        <v/>
      </c>
      <c r="L456" s="21" t="str">
        <f>IF(K456&lt;='Informações do financiamento'!$C$6,Q455,"")</f>
        <v/>
      </c>
      <c r="M456" s="21" t="str">
        <f>IF(K456&lt;='Informações do financiamento'!$C$6,L456*($C$2),"")</f>
        <v/>
      </c>
      <c r="N456" s="21" t="str">
        <f>IF(K456&lt;='Informações do financiamento'!$C$6,L456+M456,"")</f>
        <v/>
      </c>
      <c r="O456" s="21" t="str">
        <f>IF(K456&lt;='Informações do financiamento'!$C$6,'Tabela SAC x Prime'!P456-'Tabela SAC x Prime'!M456,"")</f>
        <v/>
      </c>
      <c r="P456" s="21" t="str">
        <f>IF(K456&lt;='Informações do financiamento'!$C$6,($L$6*$C$2)/(1-(1/(1+$C$2)^'Informações do financiamento'!$C$6)),"")</f>
        <v/>
      </c>
      <c r="Q456" s="22" t="str">
        <f>IF(K456&lt;='Informações do financiamento'!$C$6,N456-P456,"")</f>
        <v/>
      </c>
      <c r="R456" s="39"/>
    </row>
    <row r="457" spans="1:18" ht="20.25" customHeight="1">
      <c r="A457" s="27"/>
      <c r="B457" s="20" t="str">
        <f>IF(B456&lt;'Informações do financiamento'!$C$6,('Tabela SAC x Prime'!B456+1),"")</f>
        <v/>
      </c>
      <c r="C457" s="21" t="str">
        <f>IF(B457&lt;='Informações do financiamento'!$C$6,'Tabela SAC x Prime'!H456,"")</f>
        <v/>
      </c>
      <c r="D457" s="21" t="str">
        <f>IF(B457&lt;='Informações do financiamento'!$C$6,C457*($C$2),"")</f>
        <v/>
      </c>
      <c r="E457" s="21" t="str">
        <f>IF(B457&lt;='Informações do financiamento'!$C$6,C457+D457,"")</f>
        <v/>
      </c>
      <c r="F457" s="21" t="str">
        <f>IF(B457&lt;='Informações do financiamento'!$C$6,'Informações do financiamento'!$C$4/'Informações do financiamento'!$C$6,"")</f>
        <v/>
      </c>
      <c r="G457" s="21" t="str">
        <f>IF(B457&lt;='Informações do financiamento'!$C$6,F457+D457,"")</f>
        <v/>
      </c>
      <c r="H457" s="22" t="str">
        <f>IF(B457&lt;='Informações do financiamento'!$C$6,E457-G457,"")</f>
        <v/>
      </c>
      <c r="I457" s="27"/>
      <c r="J457" s="27"/>
      <c r="K457" s="20" t="str">
        <f t="shared" si="1"/>
        <v/>
      </c>
      <c r="L457" s="21" t="str">
        <f>IF(K457&lt;='Informações do financiamento'!$C$6,Q456,"")</f>
        <v/>
      </c>
      <c r="M457" s="21" t="str">
        <f>IF(K457&lt;='Informações do financiamento'!$C$6,L457*($C$2),"")</f>
        <v/>
      </c>
      <c r="N457" s="21" t="str">
        <f>IF(K457&lt;='Informações do financiamento'!$C$6,L457+M457,"")</f>
        <v/>
      </c>
      <c r="O457" s="21" t="str">
        <f>IF(K457&lt;='Informações do financiamento'!$C$6,'Tabela SAC x Prime'!P457-'Tabela SAC x Prime'!M457,"")</f>
        <v/>
      </c>
      <c r="P457" s="21" t="str">
        <f>IF(K457&lt;='Informações do financiamento'!$C$6,($L$6*$C$2)/(1-(1/(1+$C$2)^'Informações do financiamento'!$C$6)),"")</f>
        <v/>
      </c>
      <c r="Q457" s="22" t="str">
        <f>IF(K457&lt;='Informações do financiamento'!$C$6,N457-P457,"")</f>
        <v/>
      </c>
      <c r="R457" s="39"/>
    </row>
    <row r="458" spans="1:18" ht="15" customHeight="1">
      <c r="A458" s="27"/>
      <c r="B458" s="20" t="str">
        <f>IF(B457&lt;'Informações do financiamento'!$C$6,('Tabela SAC x Prime'!B457+1),"")</f>
        <v/>
      </c>
      <c r="C458" s="21" t="str">
        <f>IF(B458&lt;='Informações do financiamento'!$C$6,'Tabela SAC x Prime'!H457,"")</f>
        <v/>
      </c>
      <c r="D458" s="21" t="str">
        <f>IF(B458&lt;='Informações do financiamento'!$C$6,C458*($C$2),"")</f>
        <v/>
      </c>
      <c r="E458" s="21" t="str">
        <f>IF(B458&lt;='Informações do financiamento'!$C$6,C458+D458,"")</f>
        <v/>
      </c>
      <c r="F458" s="21" t="str">
        <f>IF(B458&lt;='Informações do financiamento'!$C$6,'Informações do financiamento'!$C$4/'Informações do financiamento'!$C$6,"")</f>
        <v/>
      </c>
      <c r="G458" s="21" t="str">
        <f>IF(B458&lt;='Informações do financiamento'!$C$6,F458+D458,"")</f>
        <v/>
      </c>
      <c r="H458" s="22" t="str">
        <f>IF(B458&lt;='Informações do financiamento'!$C$6,E458-G458,"")</f>
        <v/>
      </c>
      <c r="I458" s="27"/>
      <c r="J458" s="27"/>
      <c r="K458" s="20" t="str">
        <f t="shared" ref="K458:K521" si="2">B458</f>
        <v/>
      </c>
      <c r="L458" s="21" t="str">
        <f>IF(K458&lt;='Informações do financiamento'!$C$6,Q457,"")</f>
        <v/>
      </c>
      <c r="M458" s="21" t="str">
        <f>IF(K458&lt;='Informações do financiamento'!$C$6,L458*($C$2),"")</f>
        <v/>
      </c>
      <c r="N458" s="21" t="str">
        <f>IF(K458&lt;='Informações do financiamento'!$C$6,L458+M458,"")</f>
        <v/>
      </c>
      <c r="O458" s="21" t="str">
        <f>IF(K458&lt;='Informações do financiamento'!$C$6,'Tabela SAC x Prime'!P458-'Tabela SAC x Prime'!M458,"")</f>
        <v/>
      </c>
      <c r="P458" s="21" t="str">
        <f>IF(K458&lt;='Informações do financiamento'!$C$6,($L$6*$C$2)/(1-(1/(1+$C$2)^'Informações do financiamento'!$C$6)),"")</f>
        <v/>
      </c>
      <c r="Q458" s="22" t="str">
        <f>IF(K458&lt;='Informações do financiamento'!$C$6,N458-P458,"")</f>
        <v/>
      </c>
      <c r="R458" s="39"/>
    </row>
    <row r="459" spans="1:18" ht="15" customHeight="1">
      <c r="A459" s="27"/>
      <c r="B459" s="20" t="str">
        <f>IF(B458&lt;'Informações do financiamento'!$C$6,('Tabela SAC x Prime'!B458+1),"")</f>
        <v/>
      </c>
      <c r="C459" s="21" t="str">
        <f>IF(B459&lt;='Informações do financiamento'!$C$6,'Tabela SAC x Prime'!H458,"")</f>
        <v/>
      </c>
      <c r="D459" s="21" t="str">
        <f>IF(B459&lt;='Informações do financiamento'!$C$6,C459*($C$2),"")</f>
        <v/>
      </c>
      <c r="E459" s="21" t="str">
        <f>IF(B459&lt;='Informações do financiamento'!$C$6,C459+D459,"")</f>
        <v/>
      </c>
      <c r="F459" s="21" t="str">
        <f>IF(B459&lt;='Informações do financiamento'!$C$6,'Informações do financiamento'!$C$4/'Informações do financiamento'!$C$6,"")</f>
        <v/>
      </c>
      <c r="G459" s="21" t="str">
        <f>IF(B459&lt;='Informações do financiamento'!$C$6,F459+D459,"")</f>
        <v/>
      </c>
      <c r="H459" s="22" t="str">
        <f>IF(B459&lt;='Informações do financiamento'!$C$6,E459-G459,"")</f>
        <v/>
      </c>
      <c r="I459" s="27"/>
      <c r="J459" s="27"/>
      <c r="K459" s="20" t="str">
        <f t="shared" si="2"/>
        <v/>
      </c>
      <c r="L459" s="21" t="str">
        <f>IF(K459&lt;='Informações do financiamento'!$C$6,Q458,"")</f>
        <v/>
      </c>
      <c r="M459" s="21" t="str">
        <f>IF(K459&lt;='Informações do financiamento'!$C$6,L459*($C$2),"")</f>
        <v/>
      </c>
      <c r="N459" s="21" t="str">
        <f>IF(K459&lt;='Informações do financiamento'!$C$6,L459+M459,"")</f>
        <v/>
      </c>
      <c r="O459" s="21" t="str">
        <f>IF(K459&lt;='Informações do financiamento'!$C$6,'Tabela SAC x Prime'!P459-'Tabela SAC x Prime'!M459,"")</f>
        <v/>
      </c>
      <c r="P459" s="21" t="str">
        <f>IF(K459&lt;='Informações do financiamento'!$C$6,($L$6*$C$2)/(1-(1/(1+$C$2)^'Informações do financiamento'!$C$6)),"")</f>
        <v/>
      </c>
      <c r="Q459" s="22" t="str">
        <f>IF(K459&lt;='Informações do financiamento'!$C$6,N459-P459,"")</f>
        <v/>
      </c>
      <c r="R459" s="39"/>
    </row>
    <row r="460" spans="1:18" ht="15" customHeight="1">
      <c r="A460" s="27"/>
      <c r="B460" s="20" t="str">
        <f>IF(B459&lt;'Informações do financiamento'!$C$6,('Tabela SAC x Prime'!B459+1),"")</f>
        <v/>
      </c>
      <c r="C460" s="21" t="str">
        <f>IF(B460&lt;='Informações do financiamento'!$C$6,'Tabela SAC x Prime'!H459,"")</f>
        <v/>
      </c>
      <c r="D460" s="21" t="str">
        <f>IF(B460&lt;='Informações do financiamento'!$C$6,C460*($C$2),"")</f>
        <v/>
      </c>
      <c r="E460" s="21" t="str">
        <f>IF(B460&lt;='Informações do financiamento'!$C$6,C460+D460,"")</f>
        <v/>
      </c>
      <c r="F460" s="21" t="str">
        <f>IF(B460&lt;='Informações do financiamento'!$C$6,'Informações do financiamento'!$C$4/'Informações do financiamento'!$C$6,"")</f>
        <v/>
      </c>
      <c r="G460" s="21" t="str">
        <f>IF(B460&lt;='Informações do financiamento'!$C$6,F460+D460,"")</f>
        <v/>
      </c>
      <c r="H460" s="22" t="str">
        <f>IF(B460&lt;='Informações do financiamento'!$C$6,E460-G460,"")</f>
        <v/>
      </c>
      <c r="I460" s="27"/>
      <c r="J460" s="27"/>
      <c r="K460" s="20" t="str">
        <f t="shared" si="2"/>
        <v/>
      </c>
      <c r="L460" s="21" t="str">
        <f>IF(K460&lt;='Informações do financiamento'!$C$6,Q459,"")</f>
        <v/>
      </c>
      <c r="M460" s="21" t="str">
        <f>IF(K460&lt;='Informações do financiamento'!$C$6,L460*($C$2),"")</f>
        <v/>
      </c>
      <c r="N460" s="21" t="str">
        <f>IF(K460&lt;='Informações do financiamento'!$C$6,L460+M460,"")</f>
        <v/>
      </c>
      <c r="O460" s="21" t="str">
        <f>IF(K460&lt;='Informações do financiamento'!$C$6,'Tabela SAC x Prime'!P460-'Tabela SAC x Prime'!M460,"")</f>
        <v/>
      </c>
      <c r="P460" s="21" t="str">
        <f>IF(K460&lt;='Informações do financiamento'!$C$6,($L$6*$C$2)/(1-(1/(1+$C$2)^'Informações do financiamento'!$C$6)),"")</f>
        <v/>
      </c>
      <c r="Q460" s="22" t="str">
        <f>IF(K460&lt;='Informações do financiamento'!$C$6,N460-P460,"")</f>
        <v/>
      </c>
      <c r="R460" s="39"/>
    </row>
    <row r="461" spans="1:18" ht="15" customHeight="1">
      <c r="A461" s="27"/>
      <c r="B461" s="20" t="str">
        <f>IF(B460&lt;'Informações do financiamento'!$C$6,('Tabela SAC x Prime'!B460+1),"")</f>
        <v/>
      </c>
      <c r="C461" s="21" t="str">
        <f>IF(B461&lt;='Informações do financiamento'!$C$6,'Tabela SAC x Prime'!H460,"")</f>
        <v/>
      </c>
      <c r="D461" s="21" t="str">
        <f>IF(B461&lt;='Informações do financiamento'!$C$6,C461*($C$2),"")</f>
        <v/>
      </c>
      <c r="E461" s="21" t="str">
        <f>IF(B461&lt;='Informações do financiamento'!$C$6,C461+D461,"")</f>
        <v/>
      </c>
      <c r="F461" s="21" t="str">
        <f>IF(B461&lt;='Informações do financiamento'!$C$6,'Informações do financiamento'!$C$4/'Informações do financiamento'!$C$6,"")</f>
        <v/>
      </c>
      <c r="G461" s="21" t="str">
        <f>IF(B461&lt;='Informações do financiamento'!$C$6,F461+D461,"")</f>
        <v/>
      </c>
      <c r="H461" s="22" t="str">
        <f>IF(B461&lt;='Informações do financiamento'!$C$6,E461-G461,"")</f>
        <v/>
      </c>
      <c r="I461" s="27"/>
      <c r="J461" s="27"/>
      <c r="K461" s="20" t="str">
        <f t="shared" si="2"/>
        <v/>
      </c>
      <c r="L461" s="21" t="str">
        <f>IF(K461&lt;='Informações do financiamento'!$C$6,Q460,"")</f>
        <v/>
      </c>
      <c r="M461" s="21" t="str">
        <f>IF(K461&lt;='Informações do financiamento'!$C$6,L461*($C$2),"")</f>
        <v/>
      </c>
      <c r="N461" s="21" t="str">
        <f>IF(K461&lt;='Informações do financiamento'!$C$6,L461+M461,"")</f>
        <v/>
      </c>
      <c r="O461" s="21" t="str">
        <f>IF(K461&lt;='Informações do financiamento'!$C$6,'Tabela SAC x Prime'!P461-'Tabela SAC x Prime'!M461,"")</f>
        <v/>
      </c>
      <c r="P461" s="21" t="str">
        <f>IF(K461&lt;='Informações do financiamento'!$C$6,($L$6*$C$2)/(1-(1/(1+$C$2)^'Informações do financiamento'!$C$6)),"")</f>
        <v/>
      </c>
      <c r="Q461" s="22" t="str">
        <f>IF(K461&lt;='Informações do financiamento'!$C$6,N461-P461,"")</f>
        <v/>
      </c>
      <c r="R461" s="39"/>
    </row>
    <row r="462" spans="1:18" ht="15" customHeight="1">
      <c r="A462" s="27"/>
      <c r="B462" s="20" t="str">
        <f>IF(B461&lt;'Informações do financiamento'!$C$6,('Tabela SAC x Prime'!B461+1),"")</f>
        <v/>
      </c>
      <c r="C462" s="21" t="str">
        <f>IF(B462&lt;='Informações do financiamento'!$C$6,'Tabela SAC x Prime'!H461,"")</f>
        <v/>
      </c>
      <c r="D462" s="21" t="str">
        <f>IF(B462&lt;='Informações do financiamento'!$C$6,C462*($C$2),"")</f>
        <v/>
      </c>
      <c r="E462" s="21" t="str">
        <f>IF(B462&lt;='Informações do financiamento'!$C$6,C462+D462,"")</f>
        <v/>
      </c>
      <c r="F462" s="21" t="str">
        <f>IF(B462&lt;='Informações do financiamento'!$C$6,'Informações do financiamento'!$C$4/'Informações do financiamento'!$C$6,"")</f>
        <v/>
      </c>
      <c r="G462" s="21" t="str">
        <f>IF(B462&lt;='Informações do financiamento'!$C$6,F462+D462,"")</f>
        <v/>
      </c>
      <c r="H462" s="22" t="str">
        <f>IF(B462&lt;='Informações do financiamento'!$C$6,E462-G462,"")</f>
        <v/>
      </c>
      <c r="I462" s="27"/>
      <c r="J462" s="27"/>
      <c r="K462" s="20" t="str">
        <f t="shared" si="2"/>
        <v/>
      </c>
      <c r="L462" s="21" t="str">
        <f>IF(K462&lt;='Informações do financiamento'!$C$6,Q461,"")</f>
        <v/>
      </c>
      <c r="M462" s="21" t="str">
        <f>IF(K462&lt;='Informações do financiamento'!$C$6,L462*($C$2),"")</f>
        <v/>
      </c>
      <c r="N462" s="21" t="str">
        <f>IF(K462&lt;='Informações do financiamento'!$C$6,L462+M462,"")</f>
        <v/>
      </c>
      <c r="O462" s="21" t="str">
        <f>IF(K462&lt;='Informações do financiamento'!$C$6,'Tabela SAC x Prime'!P462-'Tabela SAC x Prime'!M462,"")</f>
        <v/>
      </c>
      <c r="P462" s="21" t="str">
        <f>IF(K462&lt;='Informações do financiamento'!$C$6,($L$6*$C$2)/(1-(1/(1+$C$2)^'Informações do financiamento'!$C$6)),"")</f>
        <v/>
      </c>
      <c r="Q462" s="22" t="str">
        <f>IF(K462&lt;='Informações do financiamento'!$C$6,N462-P462,"")</f>
        <v/>
      </c>
      <c r="R462" s="39"/>
    </row>
    <row r="463" spans="1:18" ht="15" customHeight="1">
      <c r="A463" s="27"/>
      <c r="B463" s="20" t="str">
        <f>IF(B462&lt;'Informações do financiamento'!$C$6,('Tabela SAC x Prime'!B462+1),"")</f>
        <v/>
      </c>
      <c r="C463" s="21" t="str">
        <f>IF(B463&lt;='Informações do financiamento'!$C$6,'Tabela SAC x Prime'!H462,"")</f>
        <v/>
      </c>
      <c r="D463" s="21" t="str">
        <f>IF(B463&lt;='Informações do financiamento'!$C$6,C463*($C$2),"")</f>
        <v/>
      </c>
      <c r="E463" s="21" t="str">
        <f>IF(B463&lt;='Informações do financiamento'!$C$6,C463+D463,"")</f>
        <v/>
      </c>
      <c r="F463" s="21" t="str">
        <f>IF(B463&lt;='Informações do financiamento'!$C$6,'Informações do financiamento'!$C$4/'Informações do financiamento'!$C$6,"")</f>
        <v/>
      </c>
      <c r="G463" s="21" t="str">
        <f>IF(B463&lt;='Informações do financiamento'!$C$6,F463+D463,"")</f>
        <v/>
      </c>
      <c r="H463" s="22" t="str">
        <f>IF(B463&lt;='Informações do financiamento'!$C$6,E463-G463,"")</f>
        <v/>
      </c>
      <c r="I463" s="27"/>
      <c r="J463" s="27"/>
      <c r="K463" s="20" t="str">
        <f t="shared" si="2"/>
        <v/>
      </c>
      <c r="L463" s="21" t="str">
        <f>IF(K463&lt;='Informações do financiamento'!$C$6,Q462,"")</f>
        <v/>
      </c>
      <c r="M463" s="21" t="str">
        <f>IF(K463&lt;='Informações do financiamento'!$C$6,L463*($C$2),"")</f>
        <v/>
      </c>
      <c r="N463" s="21" t="str">
        <f>IF(K463&lt;='Informações do financiamento'!$C$6,L463+M463,"")</f>
        <v/>
      </c>
      <c r="O463" s="21" t="str">
        <f>IF(K463&lt;='Informações do financiamento'!$C$6,'Tabela SAC x Prime'!P463-'Tabela SAC x Prime'!M463,"")</f>
        <v/>
      </c>
      <c r="P463" s="21" t="str">
        <f>IF(K463&lt;='Informações do financiamento'!$C$6,($L$6*$C$2)/(1-(1/(1+$C$2)^'Informações do financiamento'!$C$6)),"")</f>
        <v/>
      </c>
      <c r="Q463" s="22" t="str">
        <f>IF(K463&lt;='Informações do financiamento'!$C$6,N463-P463,"")</f>
        <v/>
      </c>
      <c r="R463" s="39"/>
    </row>
    <row r="464" spans="1:18" ht="15" customHeight="1">
      <c r="A464" s="27"/>
      <c r="B464" s="20" t="str">
        <f>IF(B463&lt;'Informações do financiamento'!$C$6,('Tabela SAC x Prime'!B463+1),"")</f>
        <v/>
      </c>
      <c r="C464" s="21" t="str">
        <f>IF(B464&lt;='Informações do financiamento'!$C$6,'Tabela SAC x Prime'!H463,"")</f>
        <v/>
      </c>
      <c r="D464" s="21" t="str">
        <f>IF(B464&lt;='Informações do financiamento'!$C$6,C464*($C$2),"")</f>
        <v/>
      </c>
      <c r="E464" s="21" t="str">
        <f>IF(B464&lt;='Informações do financiamento'!$C$6,C464+D464,"")</f>
        <v/>
      </c>
      <c r="F464" s="21" t="str">
        <f>IF(B464&lt;='Informações do financiamento'!$C$6,'Informações do financiamento'!$C$4/'Informações do financiamento'!$C$6,"")</f>
        <v/>
      </c>
      <c r="G464" s="21" t="str">
        <f>IF(B464&lt;='Informações do financiamento'!$C$6,F464+D464,"")</f>
        <v/>
      </c>
      <c r="H464" s="22" t="str">
        <f>IF(B464&lt;='Informações do financiamento'!$C$6,E464-G464,"")</f>
        <v/>
      </c>
      <c r="I464" s="27"/>
      <c r="J464" s="27"/>
      <c r="K464" s="20" t="str">
        <f t="shared" si="2"/>
        <v/>
      </c>
      <c r="L464" s="21" t="str">
        <f>IF(K464&lt;='Informações do financiamento'!$C$6,Q463,"")</f>
        <v/>
      </c>
      <c r="M464" s="21" t="str">
        <f>IF(K464&lt;='Informações do financiamento'!$C$6,L464*($C$2),"")</f>
        <v/>
      </c>
      <c r="N464" s="21" t="str">
        <f>IF(K464&lt;='Informações do financiamento'!$C$6,L464+M464,"")</f>
        <v/>
      </c>
      <c r="O464" s="21" t="str">
        <f>IF(K464&lt;='Informações do financiamento'!$C$6,'Tabela SAC x Prime'!P464-'Tabela SAC x Prime'!M464,"")</f>
        <v/>
      </c>
      <c r="P464" s="21" t="str">
        <f>IF(K464&lt;='Informações do financiamento'!$C$6,($L$6*$C$2)/(1-(1/(1+$C$2)^'Informações do financiamento'!$C$6)),"")</f>
        <v/>
      </c>
      <c r="Q464" s="22" t="str">
        <f>IF(K464&lt;='Informações do financiamento'!$C$6,N464-P464,"")</f>
        <v/>
      </c>
      <c r="R464" s="39"/>
    </row>
    <row r="465" spans="1:18" ht="15" customHeight="1">
      <c r="A465" s="27"/>
      <c r="B465" s="20" t="str">
        <f>IF(B464&lt;'Informações do financiamento'!$C$6,('Tabela SAC x Prime'!B464+1),"")</f>
        <v/>
      </c>
      <c r="C465" s="21" t="str">
        <f>IF(B465&lt;='Informações do financiamento'!$C$6,'Tabela SAC x Prime'!H464,"")</f>
        <v/>
      </c>
      <c r="D465" s="21" t="str">
        <f>IF(B465&lt;='Informações do financiamento'!$C$6,C465*($C$2),"")</f>
        <v/>
      </c>
      <c r="E465" s="21" t="str">
        <f>IF(B465&lt;='Informações do financiamento'!$C$6,C465+D465,"")</f>
        <v/>
      </c>
      <c r="F465" s="21" t="str">
        <f>IF(B465&lt;='Informações do financiamento'!$C$6,'Informações do financiamento'!$C$4/'Informações do financiamento'!$C$6,"")</f>
        <v/>
      </c>
      <c r="G465" s="21" t="str">
        <f>IF(B465&lt;='Informações do financiamento'!$C$6,F465+D465,"")</f>
        <v/>
      </c>
      <c r="H465" s="22" t="str">
        <f>IF(B465&lt;='Informações do financiamento'!$C$6,E465-G465,"")</f>
        <v/>
      </c>
      <c r="I465" s="27"/>
      <c r="J465" s="27"/>
      <c r="K465" s="20" t="str">
        <f t="shared" si="2"/>
        <v/>
      </c>
      <c r="L465" s="21" t="str">
        <f>IF(K465&lt;='Informações do financiamento'!$C$6,Q464,"")</f>
        <v/>
      </c>
      <c r="M465" s="21" t="str">
        <f>IF(K465&lt;='Informações do financiamento'!$C$6,L465*($C$2),"")</f>
        <v/>
      </c>
      <c r="N465" s="21" t="str">
        <f>IF(K465&lt;='Informações do financiamento'!$C$6,L465+M465,"")</f>
        <v/>
      </c>
      <c r="O465" s="21" t="str">
        <f>IF(K465&lt;='Informações do financiamento'!$C$6,'Tabela SAC x Prime'!P465-'Tabela SAC x Prime'!M465,"")</f>
        <v/>
      </c>
      <c r="P465" s="21" t="str">
        <f>IF(K465&lt;='Informações do financiamento'!$C$6,($L$6*$C$2)/(1-(1/(1+$C$2)^'Informações do financiamento'!$C$6)),"")</f>
        <v/>
      </c>
      <c r="Q465" s="22" t="str">
        <f>IF(K465&lt;='Informações do financiamento'!$C$6,N465-P465,"")</f>
        <v/>
      </c>
      <c r="R465" s="39"/>
    </row>
    <row r="466" spans="1:18" ht="15" customHeight="1">
      <c r="A466" s="27"/>
      <c r="B466" s="20" t="str">
        <f>IF(B465&lt;'Informações do financiamento'!$C$6,('Tabela SAC x Prime'!B465+1),"")</f>
        <v/>
      </c>
      <c r="C466" s="21" t="str">
        <f>IF(B466&lt;='Informações do financiamento'!$C$6,'Tabela SAC x Prime'!H465,"")</f>
        <v/>
      </c>
      <c r="D466" s="21" t="str">
        <f>IF(B466&lt;='Informações do financiamento'!$C$6,C466*($C$2),"")</f>
        <v/>
      </c>
      <c r="E466" s="21" t="str">
        <f>IF(B466&lt;='Informações do financiamento'!$C$6,C466+D466,"")</f>
        <v/>
      </c>
      <c r="F466" s="21" t="str">
        <f>IF(B466&lt;='Informações do financiamento'!$C$6,'Informações do financiamento'!$C$4/'Informações do financiamento'!$C$6,"")</f>
        <v/>
      </c>
      <c r="G466" s="21" t="str">
        <f>IF(B466&lt;='Informações do financiamento'!$C$6,F466+D466,"")</f>
        <v/>
      </c>
      <c r="H466" s="22" t="str">
        <f>IF(B466&lt;='Informações do financiamento'!$C$6,E466-G466,"")</f>
        <v/>
      </c>
      <c r="I466" s="27"/>
      <c r="J466" s="27"/>
      <c r="K466" s="20" t="str">
        <f t="shared" si="2"/>
        <v/>
      </c>
      <c r="L466" s="21" t="str">
        <f>IF(K466&lt;='Informações do financiamento'!$C$6,Q465,"")</f>
        <v/>
      </c>
      <c r="M466" s="21" t="str">
        <f>IF(K466&lt;='Informações do financiamento'!$C$6,L466*($C$2),"")</f>
        <v/>
      </c>
      <c r="N466" s="21" t="str">
        <f>IF(K466&lt;='Informações do financiamento'!$C$6,L466+M466,"")</f>
        <v/>
      </c>
      <c r="O466" s="21" t="str">
        <f>IF(K466&lt;='Informações do financiamento'!$C$6,'Tabela SAC x Prime'!P466-'Tabela SAC x Prime'!M466,"")</f>
        <v/>
      </c>
      <c r="P466" s="21" t="str">
        <f>IF(K466&lt;='Informações do financiamento'!$C$6,($L$6*$C$2)/(1-(1/(1+$C$2)^'Informações do financiamento'!$C$6)),"")</f>
        <v/>
      </c>
      <c r="Q466" s="22" t="str">
        <f>IF(K466&lt;='Informações do financiamento'!$C$6,N466-P466,"")</f>
        <v/>
      </c>
      <c r="R466" s="39"/>
    </row>
    <row r="467" spans="1:18" ht="15" customHeight="1">
      <c r="A467" s="27"/>
      <c r="B467" s="20" t="str">
        <f>IF(B466&lt;'Informações do financiamento'!$C$6,('Tabela SAC x Prime'!B466+1),"")</f>
        <v/>
      </c>
      <c r="C467" s="21" t="str">
        <f>IF(B467&lt;='Informações do financiamento'!$C$6,'Tabela SAC x Prime'!H466,"")</f>
        <v/>
      </c>
      <c r="D467" s="21" t="str">
        <f>IF(B467&lt;='Informações do financiamento'!$C$6,C467*($C$2),"")</f>
        <v/>
      </c>
      <c r="E467" s="21" t="str">
        <f>IF(B467&lt;='Informações do financiamento'!$C$6,C467+D467,"")</f>
        <v/>
      </c>
      <c r="F467" s="21" t="str">
        <f>IF(B467&lt;='Informações do financiamento'!$C$6,'Informações do financiamento'!$C$4/'Informações do financiamento'!$C$6,"")</f>
        <v/>
      </c>
      <c r="G467" s="21" t="str">
        <f>IF(B467&lt;='Informações do financiamento'!$C$6,F467+D467,"")</f>
        <v/>
      </c>
      <c r="H467" s="22" t="str">
        <f>IF(B467&lt;='Informações do financiamento'!$C$6,E467-G467,"")</f>
        <v/>
      </c>
      <c r="I467" s="27"/>
      <c r="J467" s="27"/>
      <c r="K467" s="20" t="str">
        <f t="shared" si="2"/>
        <v/>
      </c>
      <c r="L467" s="21" t="str">
        <f>IF(K467&lt;='Informações do financiamento'!$C$6,Q466,"")</f>
        <v/>
      </c>
      <c r="M467" s="21" t="str">
        <f>IF(K467&lt;='Informações do financiamento'!$C$6,L467*($C$2),"")</f>
        <v/>
      </c>
      <c r="N467" s="21" t="str">
        <f>IF(K467&lt;='Informações do financiamento'!$C$6,L467+M467,"")</f>
        <v/>
      </c>
      <c r="O467" s="21" t="str">
        <f>IF(K467&lt;='Informações do financiamento'!$C$6,'Tabela SAC x Prime'!P467-'Tabela SAC x Prime'!M467,"")</f>
        <v/>
      </c>
      <c r="P467" s="21" t="str">
        <f>IF(K467&lt;='Informações do financiamento'!$C$6,($L$6*$C$2)/(1-(1/(1+$C$2)^'Informações do financiamento'!$C$6)),"")</f>
        <v/>
      </c>
      <c r="Q467" s="22" t="str">
        <f>IF(K467&lt;='Informações do financiamento'!$C$6,N467-P467,"")</f>
        <v/>
      </c>
      <c r="R467" s="39"/>
    </row>
    <row r="468" spans="1:18" ht="15" customHeight="1">
      <c r="A468" s="27"/>
      <c r="B468" s="20" t="str">
        <f>IF(B467&lt;'Informações do financiamento'!$C$6,('Tabela SAC x Prime'!B467+1),"")</f>
        <v/>
      </c>
      <c r="C468" s="21" t="str">
        <f>IF(B468&lt;='Informações do financiamento'!$C$6,'Tabela SAC x Prime'!H467,"")</f>
        <v/>
      </c>
      <c r="D468" s="21" t="str">
        <f>IF(B468&lt;='Informações do financiamento'!$C$6,C468*($C$2),"")</f>
        <v/>
      </c>
      <c r="E468" s="21" t="str">
        <f>IF(B468&lt;='Informações do financiamento'!$C$6,C468+D468,"")</f>
        <v/>
      </c>
      <c r="F468" s="21" t="str">
        <f>IF(B468&lt;='Informações do financiamento'!$C$6,'Informações do financiamento'!$C$4/'Informações do financiamento'!$C$6,"")</f>
        <v/>
      </c>
      <c r="G468" s="21" t="str">
        <f>IF(B468&lt;='Informações do financiamento'!$C$6,F468+D468,"")</f>
        <v/>
      </c>
      <c r="H468" s="22" t="str">
        <f>IF(B468&lt;='Informações do financiamento'!$C$6,E468-G468,"")</f>
        <v/>
      </c>
      <c r="I468" s="27"/>
      <c r="J468" s="27"/>
      <c r="K468" s="20" t="str">
        <f t="shared" si="2"/>
        <v/>
      </c>
      <c r="L468" s="21" t="str">
        <f>IF(K468&lt;='Informações do financiamento'!$C$6,Q467,"")</f>
        <v/>
      </c>
      <c r="M468" s="21" t="str">
        <f>IF(K468&lt;='Informações do financiamento'!$C$6,L468*($C$2),"")</f>
        <v/>
      </c>
      <c r="N468" s="21" t="str">
        <f>IF(K468&lt;='Informações do financiamento'!$C$6,L468+M468,"")</f>
        <v/>
      </c>
      <c r="O468" s="21" t="str">
        <f>IF(K468&lt;='Informações do financiamento'!$C$6,'Tabela SAC x Prime'!P468-'Tabela SAC x Prime'!M468,"")</f>
        <v/>
      </c>
      <c r="P468" s="21" t="str">
        <f>IF(K468&lt;='Informações do financiamento'!$C$6,($L$6*$C$2)/(1-(1/(1+$C$2)^'Informações do financiamento'!$C$6)),"")</f>
        <v/>
      </c>
      <c r="Q468" s="22" t="str">
        <f>IF(K468&lt;='Informações do financiamento'!$C$6,N468-P468,"")</f>
        <v/>
      </c>
      <c r="R468" s="39"/>
    </row>
    <row r="469" spans="1:18" ht="15" customHeight="1">
      <c r="A469" s="27"/>
      <c r="B469" s="20" t="str">
        <f>IF(B468&lt;'Informações do financiamento'!$C$6,('Tabela SAC x Prime'!B468+1),"")</f>
        <v/>
      </c>
      <c r="C469" s="21" t="str">
        <f>IF(B469&lt;='Informações do financiamento'!$C$6,'Tabela SAC x Prime'!H468,"")</f>
        <v/>
      </c>
      <c r="D469" s="21" t="str">
        <f>IF(B469&lt;='Informações do financiamento'!$C$6,C469*($C$2),"")</f>
        <v/>
      </c>
      <c r="E469" s="21" t="str">
        <f>IF(B469&lt;='Informações do financiamento'!$C$6,C469+D469,"")</f>
        <v/>
      </c>
      <c r="F469" s="21" t="str">
        <f>IF(B469&lt;='Informações do financiamento'!$C$6,'Informações do financiamento'!$C$4/'Informações do financiamento'!$C$6,"")</f>
        <v/>
      </c>
      <c r="G469" s="21" t="str">
        <f>IF(B469&lt;='Informações do financiamento'!$C$6,F469+D469,"")</f>
        <v/>
      </c>
      <c r="H469" s="22" t="str">
        <f>IF(B469&lt;='Informações do financiamento'!$C$6,E469-G469,"")</f>
        <v/>
      </c>
      <c r="I469" s="27"/>
      <c r="J469" s="27"/>
      <c r="K469" s="20" t="str">
        <f t="shared" si="2"/>
        <v/>
      </c>
      <c r="L469" s="21" t="str">
        <f>IF(K469&lt;='Informações do financiamento'!$C$6,Q468,"")</f>
        <v/>
      </c>
      <c r="M469" s="21" t="str">
        <f>IF(K469&lt;='Informações do financiamento'!$C$6,L469*($C$2),"")</f>
        <v/>
      </c>
      <c r="N469" s="21" t="str">
        <f>IF(K469&lt;='Informações do financiamento'!$C$6,L469+M469,"")</f>
        <v/>
      </c>
      <c r="O469" s="21" t="str">
        <f>IF(K469&lt;='Informações do financiamento'!$C$6,'Tabela SAC x Prime'!P469-'Tabela SAC x Prime'!M469,"")</f>
        <v/>
      </c>
      <c r="P469" s="21" t="str">
        <f>IF(K469&lt;='Informações do financiamento'!$C$6,($L$6*$C$2)/(1-(1/(1+$C$2)^'Informações do financiamento'!$C$6)),"")</f>
        <v/>
      </c>
      <c r="Q469" s="22" t="str">
        <f>IF(K469&lt;='Informações do financiamento'!$C$6,N469-P469,"")</f>
        <v/>
      </c>
      <c r="R469" s="39"/>
    </row>
    <row r="470" spans="1:18" ht="15" customHeight="1">
      <c r="A470" s="27"/>
      <c r="B470" s="20" t="str">
        <f>IF(B469&lt;'Informações do financiamento'!$C$6,('Tabela SAC x Prime'!B469+1),"")</f>
        <v/>
      </c>
      <c r="C470" s="21" t="str">
        <f>IF(B470&lt;='Informações do financiamento'!$C$6,'Tabela SAC x Prime'!H469,"")</f>
        <v/>
      </c>
      <c r="D470" s="21" t="str">
        <f>IF(B470&lt;='Informações do financiamento'!$C$6,C470*($C$2),"")</f>
        <v/>
      </c>
      <c r="E470" s="21" t="str">
        <f>IF(B470&lt;='Informações do financiamento'!$C$6,C470+D470,"")</f>
        <v/>
      </c>
      <c r="F470" s="21" t="str">
        <f>IF(B470&lt;='Informações do financiamento'!$C$6,'Informações do financiamento'!$C$4/'Informações do financiamento'!$C$6,"")</f>
        <v/>
      </c>
      <c r="G470" s="21" t="str">
        <f>IF(B470&lt;='Informações do financiamento'!$C$6,F470+D470,"")</f>
        <v/>
      </c>
      <c r="H470" s="22" t="str">
        <f>IF(B470&lt;='Informações do financiamento'!$C$6,E470-G470,"")</f>
        <v/>
      </c>
      <c r="I470" s="27"/>
      <c r="J470" s="27"/>
      <c r="K470" s="20" t="str">
        <f t="shared" si="2"/>
        <v/>
      </c>
      <c r="L470" s="21" t="str">
        <f>IF(K470&lt;='Informações do financiamento'!$C$6,Q469,"")</f>
        <v/>
      </c>
      <c r="M470" s="21" t="str">
        <f>IF(K470&lt;='Informações do financiamento'!$C$6,L470*($C$2),"")</f>
        <v/>
      </c>
      <c r="N470" s="21" t="str">
        <f>IF(K470&lt;='Informações do financiamento'!$C$6,L470+M470,"")</f>
        <v/>
      </c>
      <c r="O470" s="21" t="str">
        <f>IF(K470&lt;='Informações do financiamento'!$C$6,'Tabela SAC x Prime'!P470-'Tabela SAC x Prime'!M470,"")</f>
        <v/>
      </c>
      <c r="P470" s="21" t="str">
        <f>IF(K470&lt;='Informações do financiamento'!$C$6,($L$6*$C$2)/(1-(1/(1+$C$2)^'Informações do financiamento'!$C$6)),"")</f>
        <v/>
      </c>
      <c r="Q470" s="22" t="str">
        <f>IF(K470&lt;='Informações do financiamento'!$C$6,N470-P470,"")</f>
        <v/>
      </c>
      <c r="R470" s="39"/>
    </row>
    <row r="471" spans="1:18" ht="15" customHeight="1">
      <c r="A471" s="27"/>
      <c r="B471" s="20" t="str">
        <f>IF(B470&lt;'Informações do financiamento'!$C$6,('Tabela SAC x Prime'!B470+1),"")</f>
        <v/>
      </c>
      <c r="C471" s="21" t="str">
        <f>IF(B471&lt;='Informações do financiamento'!$C$6,'Tabela SAC x Prime'!H470,"")</f>
        <v/>
      </c>
      <c r="D471" s="21" t="str">
        <f>IF(B471&lt;='Informações do financiamento'!$C$6,C471*($C$2),"")</f>
        <v/>
      </c>
      <c r="E471" s="21" t="str">
        <f>IF(B471&lt;='Informações do financiamento'!$C$6,C471+D471,"")</f>
        <v/>
      </c>
      <c r="F471" s="21" t="str">
        <f>IF(B471&lt;='Informações do financiamento'!$C$6,'Informações do financiamento'!$C$4/'Informações do financiamento'!$C$6,"")</f>
        <v/>
      </c>
      <c r="G471" s="21" t="str">
        <f>IF(B471&lt;='Informações do financiamento'!$C$6,F471+D471,"")</f>
        <v/>
      </c>
      <c r="H471" s="22" t="str">
        <f>IF(B471&lt;='Informações do financiamento'!$C$6,E471-G471,"")</f>
        <v/>
      </c>
      <c r="I471" s="27"/>
      <c r="J471" s="27"/>
      <c r="K471" s="20" t="str">
        <f t="shared" si="2"/>
        <v/>
      </c>
      <c r="L471" s="21" t="str">
        <f>IF(K471&lt;='Informações do financiamento'!$C$6,Q470,"")</f>
        <v/>
      </c>
      <c r="M471" s="21" t="str">
        <f>IF(K471&lt;='Informações do financiamento'!$C$6,L471*($C$2),"")</f>
        <v/>
      </c>
      <c r="N471" s="21" t="str">
        <f>IF(K471&lt;='Informações do financiamento'!$C$6,L471+M471,"")</f>
        <v/>
      </c>
      <c r="O471" s="21" t="str">
        <f>IF(K471&lt;='Informações do financiamento'!$C$6,'Tabela SAC x Prime'!P471-'Tabela SAC x Prime'!M471,"")</f>
        <v/>
      </c>
      <c r="P471" s="21" t="str">
        <f>IF(K471&lt;='Informações do financiamento'!$C$6,($L$6*$C$2)/(1-(1/(1+$C$2)^'Informações do financiamento'!$C$6)),"")</f>
        <v/>
      </c>
      <c r="Q471" s="22" t="str">
        <f>IF(K471&lt;='Informações do financiamento'!$C$6,N471-P471,"")</f>
        <v/>
      </c>
      <c r="R471" s="39"/>
    </row>
    <row r="472" spans="1:18" ht="15" customHeight="1">
      <c r="A472" s="27"/>
      <c r="B472" s="20" t="str">
        <f>IF(B471&lt;'Informações do financiamento'!$C$6,('Tabela SAC x Prime'!B471+1),"")</f>
        <v/>
      </c>
      <c r="C472" s="21" t="str">
        <f>IF(B472&lt;='Informações do financiamento'!$C$6,'Tabela SAC x Prime'!H471,"")</f>
        <v/>
      </c>
      <c r="D472" s="21" t="str">
        <f>IF(B472&lt;='Informações do financiamento'!$C$6,C472*($C$2),"")</f>
        <v/>
      </c>
      <c r="E472" s="21" t="str">
        <f>IF(B472&lt;='Informações do financiamento'!$C$6,C472+D472,"")</f>
        <v/>
      </c>
      <c r="F472" s="21" t="str">
        <f>IF(B472&lt;='Informações do financiamento'!$C$6,'Informações do financiamento'!$C$4/'Informações do financiamento'!$C$6,"")</f>
        <v/>
      </c>
      <c r="G472" s="21" t="str">
        <f>IF(B472&lt;='Informações do financiamento'!$C$6,F472+D472,"")</f>
        <v/>
      </c>
      <c r="H472" s="22" t="str">
        <f>IF(B472&lt;='Informações do financiamento'!$C$6,E472-G472,"")</f>
        <v/>
      </c>
      <c r="I472" s="27"/>
      <c r="J472" s="27"/>
      <c r="K472" s="20" t="str">
        <f t="shared" si="2"/>
        <v/>
      </c>
      <c r="L472" s="21" t="str">
        <f>IF(K472&lt;='Informações do financiamento'!$C$6,Q471,"")</f>
        <v/>
      </c>
      <c r="M472" s="21" t="str">
        <f>IF(K472&lt;='Informações do financiamento'!$C$6,L472*($C$2),"")</f>
        <v/>
      </c>
      <c r="N472" s="21" t="str">
        <f>IF(K472&lt;='Informações do financiamento'!$C$6,L472+M472,"")</f>
        <v/>
      </c>
      <c r="O472" s="21" t="str">
        <f>IF(K472&lt;='Informações do financiamento'!$C$6,'Tabela SAC x Prime'!P472-'Tabela SAC x Prime'!M472,"")</f>
        <v/>
      </c>
      <c r="P472" s="21" t="str">
        <f>IF(K472&lt;='Informações do financiamento'!$C$6,($L$6*$C$2)/(1-(1/(1+$C$2)^'Informações do financiamento'!$C$6)),"")</f>
        <v/>
      </c>
      <c r="Q472" s="22" t="str">
        <f>IF(K472&lt;='Informações do financiamento'!$C$6,N472-P472,"")</f>
        <v/>
      </c>
      <c r="R472" s="39"/>
    </row>
    <row r="473" spans="1:18" ht="15" customHeight="1">
      <c r="A473" s="27"/>
      <c r="B473" s="20" t="str">
        <f>IF(B472&lt;'Informações do financiamento'!$C$6,('Tabela SAC x Prime'!B472+1),"")</f>
        <v/>
      </c>
      <c r="C473" s="21" t="str">
        <f>IF(B473&lt;='Informações do financiamento'!$C$6,'Tabela SAC x Prime'!H472,"")</f>
        <v/>
      </c>
      <c r="D473" s="21" t="str">
        <f>IF(B473&lt;='Informações do financiamento'!$C$6,C473*($C$2),"")</f>
        <v/>
      </c>
      <c r="E473" s="21" t="str">
        <f>IF(B473&lt;='Informações do financiamento'!$C$6,C473+D473,"")</f>
        <v/>
      </c>
      <c r="F473" s="21" t="str">
        <f>IF(B473&lt;='Informações do financiamento'!$C$6,'Informações do financiamento'!$C$4/'Informações do financiamento'!$C$6,"")</f>
        <v/>
      </c>
      <c r="G473" s="21" t="str">
        <f>IF(B473&lt;='Informações do financiamento'!$C$6,F473+D473,"")</f>
        <v/>
      </c>
      <c r="H473" s="22" t="str">
        <f>IF(B473&lt;='Informações do financiamento'!$C$6,E473-G473,"")</f>
        <v/>
      </c>
      <c r="I473" s="27"/>
      <c r="J473" s="27"/>
      <c r="K473" s="20" t="str">
        <f t="shared" si="2"/>
        <v/>
      </c>
      <c r="L473" s="21" t="str">
        <f>IF(K473&lt;='Informações do financiamento'!$C$6,Q472,"")</f>
        <v/>
      </c>
      <c r="M473" s="21" t="str">
        <f>IF(K473&lt;='Informações do financiamento'!$C$6,L473*($C$2),"")</f>
        <v/>
      </c>
      <c r="N473" s="21" t="str">
        <f>IF(K473&lt;='Informações do financiamento'!$C$6,L473+M473,"")</f>
        <v/>
      </c>
      <c r="O473" s="21" t="str">
        <f>IF(K473&lt;='Informações do financiamento'!$C$6,'Tabela SAC x Prime'!P473-'Tabela SAC x Prime'!M473,"")</f>
        <v/>
      </c>
      <c r="P473" s="21" t="str">
        <f>IF(K473&lt;='Informações do financiamento'!$C$6,($L$6*$C$2)/(1-(1/(1+$C$2)^'Informações do financiamento'!$C$6)),"")</f>
        <v/>
      </c>
      <c r="Q473" s="22" t="str">
        <f>IF(K473&lt;='Informações do financiamento'!$C$6,N473-P473,"")</f>
        <v/>
      </c>
      <c r="R473" s="39"/>
    </row>
    <row r="474" spans="1:18" ht="15" customHeight="1">
      <c r="A474" s="27"/>
      <c r="B474" s="20" t="str">
        <f>IF(B473&lt;'Informações do financiamento'!$C$6,('Tabela SAC x Prime'!B473+1),"")</f>
        <v/>
      </c>
      <c r="C474" s="21" t="str">
        <f>IF(B474&lt;='Informações do financiamento'!$C$6,'Tabela SAC x Prime'!H473,"")</f>
        <v/>
      </c>
      <c r="D474" s="21" t="str">
        <f>IF(B474&lt;='Informações do financiamento'!$C$6,C474*($C$2),"")</f>
        <v/>
      </c>
      <c r="E474" s="21" t="str">
        <f>IF(B474&lt;='Informações do financiamento'!$C$6,C474+D474,"")</f>
        <v/>
      </c>
      <c r="F474" s="21" t="str">
        <f>IF(B474&lt;='Informações do financiamento'!$C$6,'Informações do financiamento'!$C$4/'Informações do financiamento'!$C$6,"")</f>
        <v/>
      </c>
      <c r="G474" s="21" t="str">
        <f>IF(B474&lt;='Informações do financiamento'!$C$6,F474+D474,"")</f>
        <v/>
      </c>
      <c r="H474" s="22" t="str">
        <f>IF(B474&lt;='Informações do financiamento'!$C$6,E474-G474,"")</f>
        <v/>
      </c>
      <c r="I474" s="27"/>
      <c r="J474" s="27"/>
      <c r="K474" s="20" t="str">
        <f t="shared" si="2"/>
        <v/>
      </c>
      <c r="L474" s="21" t="str">
        <f>IF(K474&lt;='Informações do financiamento'!$C$6,Q473,"")</f>
        <v/>
      </c>
      <c r="M474" s="21" t="str">
        <f>IF(K474&lt;='Informações do financiamento'!$C$6,L474*($C$2),"")</f>
        <v/>
      </c>
      <c r="N474" s="21" t="str">
        <f>IF(K474&lt;='Informações do financiamento'!$C$6,L474+M474,"")</f>
        <v/>
      </c>
      <c r="O474" s="21" t="str">
        <f>IF(K474&lt;='Informações do financiamento'!$C$6,'Tabela SAC x Prime'!P474-'Tabela SAC x Prime'!M474,"")</f>
        <v/>
      </c>
      <c r="P474" s="21" t="str">
        <f>IF(K474&lt;='Informações do financiamento'!$C$6,($L$6*$C$2)/(1-(1/(1+$C$2)^'Informações do financiamento'!$C$6)),"")</f>
        <v/>
      </c>
      <c r="Q474" s="22" t="str">
        <f>IF(K474&lt;='Informações do financiamento'!$C$6,N474-P474,"")</f>
        <v/>
      </c>
      <c r="R474" s="39"/>
    </row>
    <row r="475" spans="1:18" ht="15" customHeight="1">
      <c r="A475" s="27"/>
      <c r="B475" s="20" t="str">
        <f>IF(B474&lt;'Informações do financiamento'!$C$6,('Tabela SAC x Prime'!B474+1),"")</f>
        <v/>
      </c>
      <c r="C475" s="21" t="str">
        <f>IF(B475&lt;='Informações do financiamento'!$C$6,'Tabela SAC x Prime'!H474,"")</f>
        <v/>
      </c>
      <c r="D475" s="21" t="str">
        <f>IF(B475&lt;='Informações do financiamento'!$C$6,C475*($C$2),"")</f>
        <v/>
      </c>
      <c r="E475" s="21" t="str">
        <f>IF(B475&lt;='Informações do financiamento'!$C$6,C475+D475,"")</f>
        <v/>
      </c>
      <c r="F475" s="21" t="str">
        <f>IF(B475&lt;='Informações do financiamento'!$C$6,'Informações do financiamento'!$C$4/'Informações do financiamento'!$C$6,"")</f>
        <v/>
      </c>
      <c r="G475" s="21" t="str">
        <f>IF(B475&lt;='Informações do financiamento'!$C$6,F475+D475,"")</f>
        <v/>
      </c>
      <c r="H475" s="22" t="str">
        <f>IF(B475&lt;='Informações do financiamento'!$C$6,E475-G475,"")</f>
        <v/>
      </c>
      <c r="I475" s="27"/>
      <c r="J475" s="27"/>
      <c r="K475" s="20" t="str">
        <f t="shared" si="2"/>
        <v/>
      </c>
      <c r="L475" s="21" t="str">
        <f>IF(K475&lt;='Informações do financiamento'!$C$6,Q474,"")</f>
        <v/>
      </c>
      <c r="M475" s="21" t="str">
        <f>IF(K475&lt;='Informações do financiamento'!$C$6,L475*($C$2),"")</f>
        <v/>
      </c>
      <c r="N475" s="21" t="str">
        <f>IF(K475&lt;='Informações do financiamento'!$C$6,L475+M475,"")</f>
        <v/>
      </c>
      <c r="O475" s="21" t="str">
        <f>IF(K475&lt;='Informações do financiamento'!$C$6,'Tabela SAC x Prime'!P475-'Tabela SAC x Prime'!M475,"")</f>
        <v/>
      </c>
      <c r="P475" s="21" t="str">
        <f>IF(K475&lt;='Informações do financiamento'!$C$6,($L$6*$C$2)/(1-(1/(1+$C$2)^'Informações do financiamento'!$C$6)),"")</f>
        <v/>
      </c>
      <c r="Q475" s="22" t="str">
        <f>IF(K475&lt;='Informações do financiamento'!$C$6,N475-P475,"")</f>
        <v/>
      </c>
      <c r="R475" s="39"/>
    </row>
    <row r="476" spans="1:18" ht="15" customHeight="1">
      <c r="A476" s="27"/>
      <c r="B476" s="20" t="str">
        <f>IF(B475&lt;'Informações do financiamento'!$C$6,('Tabela SAC x Prime'!B475+1),"")</f>
        <v/>
      </c>
      <c r="C476" s="21" t="str">
        <f>IF(B476&lt;='Informações do financiamento'!$C$6,'Tabela SAC x Prime'!H475,"")</f>
        <v/>
      </c>
      <c r="D476" s="21" t="str">
        <f>IF(B476&lt;='Informações do financiamento'!$C$6,C476*($C$2),"")</f>
        <v/>
      </c>
      <c r="E476" s="21" t="str">
        <f>IF(B476&lt;='Informações do financiamento'!$C$6,C476+D476,"")</f>
        <v/>
      </c>
      <c r="F476" s="21" t="str">
        <f>IF(B476&lt;='Informações do financiamento'!$C$6,'Informações do financiamento'!$C$4/'Informações do financiamento'!$C$6,"")</f>
        <v/>
      </c>
      <c r="G476" s="21" t="str">
        <f>IF(B476&lt;='Informações do financiamento'!$C$6,F476+D476,"")</f>
        <v/>
      </c>
      <c r="H476" s="22" t="str">
        <f>IF(B476&lt;='Informações do financiamento'!$C$6,E476-G476,"")</f>
        <v/>
      </c>
      <c r="I476" s="27"/>
      <c r="J476" s="27"/>
      <c r="K476" s="20" t="str">
        <f t="shared" si="2"/>
        <v/>
      </c>
      <c r="L476" s="21" t="str">
        <f>IF(K476&lt;='Informações do financiamento'!$C$6,Q475,"")</f>
        <v/>
      </c>
      <c r="M476" s="21" t="str">
        <f>IF(K476&lt;='Informações do financiamento'!$C$6,L476*($C$2),"")</f>
        <v/>
      </c>
      <c r="N476" s="21" t="str">
        <f>IF(K476&lt;='Informações do financiamento'!$C$6,L476+M476,"")</f>
        <v/>
      </c>
      <c r="O476" s="21" t="str">
        <f>IF(K476&lt;='Informações do financiamento'!$C$6,'Tabela SAC x Prime'!P476-'Tabela SAC x Prime'!M476,"")</f>
        <v/>
      </c>
      <c r="P476" s="21" t="str">
        <f>IF(K476&lt;='Informações do financiamento'!$C$6,($L$6*$C$2)/(1-(1/(1+$C$2)^'Informações do financiamento'!$C$6)),"")</f>
        <v/>
      </c>
      <c r="Q476" s="22" t="str">
        <f>IF(K476&lt;='Informações do financiamento'!$C$6,N476-P476,"")</f>
        <v/>
      </c>
      <c r="R476" s="39"/>
    </row>
    <row r="477" spans="1:18" ht="15" customHeight="1">
      <c r="A477" s="27"/>
      <c r="B477" s="20" t="str">
        <f>IF(B476&lt;'Informações do financiamento'!$C$6,('Tabela SAC x Prime'!B476+1),"")</f>
        <v/>
      </c>
      <c r="C477" s="21" t="str">
        <f>IF(B477&lt;='Informações do financiamento'!$C$6,'Tabela SAC x Prime'!H476,"")</f>
        <v/>
      </c>
      <c r="D477" s="21" t="str">
        <f>IF(B477&lt;='Informações do financiamento'!$C$6,C477*($C$2),"")</f>
        <v/>
      </c>
      <c r="E477" s="21" t="str">
        <f>IF(B477&lt;='Informações do financiamento'!$C$6,C477+D477,"")</f>
        <v/>
      </c>
      <c r="F477" s="21" t="str">
        <f>IF(B477&lt;='Informações do financiamento'!$C$6,'Informações do financiamento'!$C$4/'Informações do financiamento'!$C$6,"")</f>
        <v/>
      </c>
      <c r="G477" s="21" t="str">
        <f>IF(B477&lt;='Informações do financiamento'!$C$6,F477+D477,"")</f>
        <v/>
      </c>
      <c r="H477" s="22" t="str">
        <f>IF(B477&lt;='Informações do financiamento'!$C$6,E477-G477,"")</f>
        <v/>
      </c>
      <c r="I477" s="27"/>
      <c r="J477" s="27"/>
      <c r="K477" s="20" t="str">
        <f t="shared" si="2"/>
        <v/>
      </c>
      <c r="L477" s="21" t="str">
        <f>IF(K477&lt;='Informações do financiamento'!$C$6,Q476,"")</f>
        <v/>
      </c>
      <c r="M477" s="21" t="str">
        <f>IF(K477&lt;='Informações do financiamento'!$C$6,L477*($C$2),"")</f>
        <v/>
      </c>
      <c r="N477" s="21" t="str">
        <f>IF(K477&lt;='Informações do financiamento'!$C$6,L477+M477,"")</f>
        <v/>
      </c>
      <c r="O477" s="21" t="str">
        <f>IF(K477&lt;='Informações do financiamento'!$C$6,'Tabela SAC x Prime'!P477-'Tabela SAC x Prime'!M477,"")</f>
        <v/>
      </c>
      <c r="P477" s="21" t="str">
        <f>IF(K477&lt;='Informações do financiamento'!$C$6,($L$6*$C$2)/(1-(1/(1+$C$2)^'Informações do financiamento'!$C$6)),"")</f>
        <v/>
      </c>
      <c r="Q477" s="22" t="str">
        <f>IF(K477&lt;='Informações do financiamento'!$C$6,N477-P477,"")</f>
        <v/>
      </c>
      <c r="R477" s="39"/>
    </row>
    <row r="478" spans="1:18" ht="15" customHeight="1">
      <c r="A478" s="27"/>
      <c r="B478" s="20" t="str">
        <f>IF(B477&lt;'Informações do financiamento'!$C$6,('Tabela SAC x Prime'!B477+1),"")</f>
        <v/>
      </c>
      <c r="C478" s="21" t="str">
        <f>IF(B478&lt;='Informações do financiamento'!$C$6,'Tabela SAC x Prime'!H477,"")</f>
        <v/>
      </c>
      <c r="D478" s="21" t="str">
        <f>IF(B478&lt;='Informações do financiamento'!$C$6,C478*($C$2),"")</f>
        <v/>
      </c>
      <c r="E478" s="21" t="str">
        <f>IF(B478&lt;='Informações do financiamento'!$C$6,C478+D478,"")</f>
        <v/>
      </c>
      <c r="F478" s="21" t="str">
        <f>IF(B478&lt;='Informações do financiamento'!$C$6,'Informações do financiamento'!$C$4/'Informações do financiamento'!$C$6,"")</f>
        <v/>
      </c>
      <c r="G478" s="21" t="str">
        <f>IF(B478&lt;='Informações do financiamento'!$C$6,F478+D478,"")</f>
        <v/>
      </c>
      <c r="H478" s="22" t="str">
        <f>IF(B478&lt;='Informações do financiamento'!$C$6,E478-G478,"")</f>
        <v/>
      </c>
      <c r="I478" s="27"/>
      <c r="J478" s="27"/>
      <c r="K478" s="20" t="str">
        <f t="shared" si="2"/>
        <v/>
      </c>
      <c r="L478" s="21" t="str">
        <f>IF(K478&lt;='Informações do financiamento'!$C$6,Q477,"")</f>
        <v/>
      </c>
      <c r="M478" s="21" t="str">
        <f>IF(K478&lt;='Informações do financiamento'!$C$6,L478*($C$2),"")</f>
        <v/>
      </c>
      <c r="N478" s="21" t="str">
        <f>IF(K478&lt;='Informações do financiamento'!$C$6,L478+M478,"")</f>
        <v/>
      </c>
      <c r="O478" s="21" t="str">
        <f>IF(K478&lt;='Informações do financiamento'!$C$6,'Tabela SAC x Prime'!P478-'Tabela SAC x Prime'!M478,"")</f>
        <v/>
      </c>
      <c r="P478" s="21" t="str">
        <f>IF(K478&lt;='Informações do financiamento'!$C$6,($L$6*$C$2)/(1-(1/(1+$C$2)^'Informações do financiamento'!$C$6)),"")</f>
        <v/>
      </c>
      <c r="Q478" s="22" t="str">
        <f>IF(K478&lt;='Informações do financiamento'!$C$6,N478-P478,"")</f>
        <v/>
      </c>
      <c r="R478" s="39"/>
    </row>
    <row r="479" spans="1:18" ht="15" customHeight="1">
      <c r="A479" s="27"/>
      <c r="B479" s="20" t="str">
        <f>IF(B478&lt;'Informações do financiamento'!$C$6,('Tabela SAC x Prime'!B478+1),"")</f>
        <v/>
      </c>
      <c r="C479" s="21" t="str">
        <f>IF(B479&lt;='Informações do financiamento'!$C$6,'Tabela SAC x Prime'!H478,"")</f>
        <v/>
      </c>
      <c r="D479" s="21" t="str">
        <f>IF(B479&lt;='Informações do financiamento'!$C$6,C479*($C$2),"")</f>
        <v/>
      </c>
      <c r="E479" s="21" t="str">
        <f>IF(B479&lt;='Informações do financiamento'!$C$6,C479+D479,"")</f>
        <v/>
      </c>
      <c r="F479" s="21" t="str">
        <f>IF(B479&lt;='Informações do financiamento'!$C$6,'Informações do financiamento'!$C$4/'Informações do financiamento'!$C$6,"")</f>
        <v/>
      </c>
      <c r="G479" s="21" t="str">
        <f>IF(B479&lt;='Informações do financiamento'!$C$6,F479+D479,"")</f>
        <v/>
      </c>
      <c r="H479" s="22" t="str">
        <f>IF(B479&lt;='Informações do financiamento'!$C$6,E479-G479,"")</f>
        <v/>
      </c>
      <c r="I479" s="27"/>
      <c r="J479" s="27"/>
      <c r="K479" s="20" t="str">
        <f t="shared" si="2"/>
        <v/>
      </c>
      <c r="L479" s="21" t="str">
        <f>IF(K479&lt;='Informações do financiamento'!$C$6,Q478,"")</f>
        <v/>
      </c>
      <c r="M479" s="21" t="str">
        <f>IF(K479&lt;='Informações do financiamento'!$C$6,L479*($C$2),"")</f>
        <v/>
      </c>
      <c r="N479" s="21" t="str">
        <f>IF(K479&lt;='Informações do financiamento'!$C$6,L479+M479,"")</f>
        <v/>
      </c>
      <c r="O479" s="21" t="str">
        <f>IF(K479&lt;='Informações do financiamento'!$C$6,'Tabela SAC x Prime'!P479-'Tabela SAC x Prime'!M479,"")</f>
        <v/>
      </c>
      <c r="P479" s="21" t="str">
        <f>IF(K479&lt;='Informações do financiamento'!$C$6,($L$6*$C$2)/(1-(1/(1+$C$2)^'Informações do financiamento'!$C$6)),"")</f>
        <v/>
      </c>
      <c r="Q479" s="22" t="str">
        <f>IF(K479&lt;='Informações do financiamento'!$C$6,N479-P479,"")</f>
        <v/>
      </c>
      <c r="R479" s="39"/>
    </row>
    <row r="480" spans="1:18" ht="15" customHeight="1">
      <c r="A480" s="27"/>
      <c r="B480" s="20" t="str">
        <f>IF(B479&lt;'Informações do financiamento'!$C$6,('Tabela SAC x Prime'!B479+1),"")</f>
        <v/>
      </c>
      <c r="C480" s="21" t="str">
        <f>IF(B480&lt;='Informações do financiamento'!$C$6,'Tabela SAC x Prime'!H479,"")</f>
        <v/>
      </c>
      <c r="D480" s="21" t="str">
        <f>IF(B480&lt;='Informações do financiamento'!$C$6,C480*($C$2),"")</f>
        <v/>
      </c>
      <c r="E480" s="21" t="str">
        <f>IF(B480&lt;='Informações do financiamento'!$C$6,C480+D480,"")</f>
        <v/>
      </c>
      <c r="F480" s="21" t="str">
        <f>IF(B480&lt;='Informações do financiamento'!$C$6,'Informações do financiamento'!$C$4/'Informações do financiamento'!$C$6,"")</f>
        <v/>
      </c>
      <c r="G480" s="21" t="str">
        <f>IF(B480&lt;='Informações do financiamento'!$C$6,F480+D480,"")</f>
        <v/>
      </c>
      <c r="H480" s="22" t="str">
        <f>IF(B480&lt;='Informações do financiamento'!$C$6,E480-G480,"")</f>
        <v/>
      </c>
      <c r="I480" s="27"/>
      <c r="J480" s="27"/>
      <c r="K480" s="20" t="str">
        <f t="shared" si="2"/>
        <v/>
      </c>
      <c r="L480" s="21" t="str">
        <f>IF(K480&lt;='Informações do financiamento'!$C$6,Q479,"")</f>
        <v/>
      </c>
      <c r="M480" s="21" t="str">
        <f>IF(K480&lt;='Informações do financiamento'!$C$6,L480*($C$2),"")</f>
        <v/>
      </c>
      <c r="N480" s="21" t="str">
        <f>IF(K480&lt;='Informações do financiamento'!$C$6,L480+M480,"")</f>
        <v/>
      </c>
      <c r="O480" s="21" t="str">
        <f>IF(K480&lt;='Informações do financiamento'!$C$6,'Tabela SAC x Prime'!P480-'Tabela SAC x Prime'!M480,"")</f>
        <v/>
      </c>
      <c r="P480" s="21" t="str">
        <f>IF(K480&lt;='Informações do financiamento'!$C$6,($L$6*$C$2)/(1-(1/(1+$C$2)^'Informações do financiamento'!$C$6)),"")</f>
        <v/>
      </c>
      <c r="Q480" s="22" t="str">
        <f>IF(K480&lt;='Informações do financiamento'!$C$6,N480-P480,"")</f>
        <v/>
      </c>
      <c r="R480" s="39"/>
    </row>
    <row r="481" spans="1:18" ht="15" customHeight="1">
      <c r="A481" s="27"/>
      <c r="B481" s="20" t="str">
        <f>IF(B480&lt;'Informações do financiamento'!$C$6,('Tabela SAC x Prime'!B480+1),"")</f>
        <v/>
      </c>
      <c r="C481" s="21" t="str">
        <f>IF(B481&lt;='Informações do financiamento'!$C$6,'Tabela SAC x Prime'!H480,"")</f>
        <v/>
      </c>
      <c r="D481" s="21" t="str">
        <f>IF(B481&lt;='Informações do financiamento'!$C$6,C481*($C$2),"")</f>
        <v/>
      </c>
      <c r="E481" s="21" t="str">
        <f>IF(B481&lt;='Informações do financiamento'!$C$6,C481+D481,"")</f>
        <v/>
      </c>
      <c r="F481" s="21" t="str">
        <f>IF(B481&lt;='Informações do financiamento'!$C$6,'Informações do financiamento'!$C$4/'Informações do financiamento'!$C$6,"")</f>
        <v/>
      </c>
      <c r="G481" s="21" t="str">
        <f>IF(B481&lt;='Informações do financiamento'!$C$6,F481+D481,"")</f>
        <v/>
      </c>
      <c r="H481" s="22" t="str">
        <f>IF(B481&lt;='Informações do financiamento'!$C$6,E481-G481,"")</f>
        <v/>
      </c>
      <c r="I481" s="27"/>
      <c r="J481" s="27"/>
      <c r="K481" s="20" t="str">
        <f t="shared" si="2"/>
        <v/>
      </c>
      <c r="L481" s="21" t="str">
        <f>IF(K481&lt;='Informações do financiamento'!$C$6,Q480,"")</f>
        <v/>
      </c>
      <c r="M481" s="21" t="str">
        <f>IF(K481&lt;='Informações do financiamento'!$C$6,L481*($C$2),"")</f>
        <v/>
      </c>
      <c r="N481" s="21" t="str">
        <f>IF(K481&lt;='Informações do financiamento'!$C$6,L481+M481,"")</f>
        <v/>
      </c>
      <c r="O481" s="21" t="str">
        <f>IF(K481&lt;='Informações do financiamento'!$C$6,'Tabela SAC x Prime'!P481-'Tabela SAC x Prime'!M481,"")</f>
        <v/>
      </c>
      <c r="P481" s="21" t="str">
        <f>IF(K481&lt;='Informações do financiamento'!$C$6,($L$6*$C$2)/(1-(1/(1+$C$2)^'Informações do financiamento'!$C$6)),"")</f>
        <v/>
      </c>
      <c r="Q481" s="22" t="str">
        <f>IF(K481&lt;='Informações do financiamento'!$C$6,N481-P481,"")</f>
        <v/>
      </c>
      <c r="R481" s="39"/>
    </row>
    <row r="482" spans="1:18" ht="15" customHeight="1">
      <c r="A482" s="27"/>
      <c r="B482" s="20" t="str">
        <f>IF(B481&lt;'Informações do financiamento'!$C$6,('Tabela SAC x Prime'!B481+1),"")</f>
        <v/>
      </c>
      <c r="C482" s="21" t="str">
        <f>IF(B482&lt;='Informações do financiamento'!$C$6,'Tabela SAC x Prime'!H481,"")</f>
        <v/>
      </c>
      <c r="D482" s="21" t="str">
        <f>IF(B482&lt;='Informações do financiamento'!$C$6,C482*($C$2),"")</f>
        <v/>
      </c>
      <c r="E482" s="21" t="str">
        <f>IF(B482&lt;='Informações do financiamento'!$C$6,C482+D482,"")</f>
        <v/>
      </c>
      <c r="F482" s="21" t="str">
        <f>IF(B482&lt;='Informações do financiamento'!$C$6,'Informações do financiamento'!$C$4/'Informações do financiamento'!$C$6,"")</f>
        <v/>
      </c>
      <c r="G482" s="21" t="str">
        <f>IF(B482&lt;='Informações do financiamento'!$C$6,F482+D482,"")</f>
        <v/>
      </c>
      <c r="H482" s="22" t="str">
        <f>IF(B482&lt;='Informações do financiamento'!$C$6,E482-G482,"")</f>
        <v/>
      </c>
      <c r="I482" s="27"/>
      <c r="J482" s="27"/>
      <c r="K482" s="20" t="str">
        <f t="shared" si="2"/>
        <v/>
      </c>
      <c r="L482" s="21" t="str">
        <f>IF(K482&lt;='Informações do financiamento'!$C$6,Q481,"")</f>
        <v/>
      </c>
      <c r="M482" s="21" t="str">
        <f>IF(K482&lt;='Informações do financiamento'!$C$6,L482*($C$2),"")</f>
        <v/>
      </c>
      <c r="N482" s="21" t="str">
        <f>IF(K482&lt;='Informações do financiamento'!$C$6,L482+M482,"")</f>
        <v/>
      </c>
      <c r="O482" s="21" t="str">
        <f>IF(K482&lt;='Informações do financiamento'!$C$6,'Tabela SAC x Prime'!P482-'Tabela SAC x Prime'!M482,"")</f>
        <v/>
      </c>
      <c r="P482" s="21" t="str">
        <f>IF(K482&lt;='Informações do financiamento'!$C$6,($L$6*$C$2)/(1-(1/(1+$C$2)^'Informações do financiamento'!$C$6)),"")</f>
        <v/>
      </c>
      <c r="Q482" s="22" t="str">
        <f>IF(K482&lt;='Informações do financiamento'!$C$6,N482-P482,"")</f>
        <v/>
      </c>
      <c r="R482" s="39"/>
    </row>
    <row r="483" spans="1:18" ht="15" customHeight="1">
      <c r="A483" s="27"/>
      <c r="B483" s="20" t="str">
        <f>IF(B482&lt;'Informações do financiamento'!$C$6,('Tabela SAC x Prime'!B482+1),"")</f>
        <v/>
      </c>
      <c r="C483" s="21" t="str">
        <f>IF(B483&lt;='Informações do financiamento'!$C$6,'Tabela SAC x Prime'!H482,"")</f>
        <v/>
      </c>
      <c r="D483" s="21" t="str">
        <f>IF(B483&lt;='Informações do financiamento'!$C$6,C483*($C$2),"")</f>
        <v/>
      </c>
      <c r="E483" s="21" t="str">
        <f>IF(B483&lt;='Informações do financiamento'!$C$6,C483+D483,"")</f>
        <v/>
      </c>
      <c r="F483" s="21" t="str">
        <f>IF(B483&lt;='Informações do financiamento'!$C$6,'Informações do financiamento'!$C$4/'Informações do financiamento'!$C$6,"")</f>
        <v/>
      </c>
      <c r="G483" s="21" t="str">
        <f>IF(B483&lt;='Informações do financiamento'!$C$6,F483+D483,"")</f>
        <v/>
      </c>
      <c r="H483" s="22" t="str">
        <f>IF(B483&lt;='Informações do financiamento'!$C$6,E483-G483,"")</f>
        <v/>
      </c>
      <c r="I483" s="27"/>
      <c r="J483" s="27"/>
      <c r="K483" s="20" t="str">
        <f t="shared" si="2"/>
        <v/>
      </c>
      <c r="L483" s="21" t="str">
        <f>IF(K483&lt;='Informações do financiamento'!$C$6,Q482,"")</f>
        <v/>
      </c>
      <c r="M483" s="21" t="str">
        <f>IF(K483&lt;='Informações do financiamento'!$C$6,L483*($C$2),"")</f>
        <v/>
      </c>
      <c r="N483" s="21" t="str">
        <f>IF(K483&lt;='Informações do financiamento'!$C$6,L483+M483,"")</f>
        <v/>
      </c>
      <c r="O483" s="21" t="str">
        <f>IF(K483&lt;='Informações do financiamento'!$C$6,'Tabela SAC x Prime'!P483-'Tabela SAC x Prime'!M483,"")</f>
        <v/>
      </c>
      <c r="P483" s="21" t="str">
        <f>IF(K483&lt;='Informações do financiamento'!$C$6,($L$6*$C$2)/(1-(1/(1+$C$2)^'Informações do financiamento'!$C$6)),"")</f>
        <v/>
      </c>
      <c r="Q483" s="22" t="str">
        <f>IF(K483&lt;='Informações do financiamento'!$C$6,N483-P483,"")</f>
        <v/>
      </c>
      <c r="R483" s="39"/>
    </row>
    <row r="484" spans="1:18" ht="15" customHeight="1">
      <c r="A484" s="27"/>
      <c r="B484" s="20" t="str">
        <f>IF(B483&lt;'Informações do financiamento'!$C$6,('Tabela SAC x Prime'!B483+1),"")</f>
        <v/>
      </c>
      <c r="C484" s="21" t="str">
        <f>IF(B484&lt;='Informações do financiamento'!$C$6,'Tabela SAC x Prime'!H483,"")</f>
        <v/>
      </c>
      <c r="D484" s="21" t="str">
        <f>IF(B484&lt;='Informações do financiamento'!$C$6,C484*($C$2),"")</f>
        <v/>
      </c>
      <c r="E484" s="21" t="str">
        <f>IF(B484&lt;='Informações do financiamento'!$C$6,C484+D484,"")</f>
        <v/>
      </c>
      <c r="F484" s="21" t="str">
        <f>IF(B484&lt;='Informações do financiamento'!$C$6,'Informações do financiamento'!$C$4/'Informações do financiamento'!$C$6,"")</f>
        <v/>
      </c>
      <c r="G484" s="21" t="str">
        <f>IF(B484&lt;='Informações do financiamento'!$C$6,F484+D484,"")</f>
        <v/>
      </c>
      <c r="H484" s="22" t="str">
        <f>IF(B484&lt;='Informações do financiamento'!$C$6,E484-G484,"")</f>
        <v/>
      </c>
      <c r="I484" s="27"/>
      <c r="J484" s="27"/>
      <c r="K484" s="20" t="str">
        <f t="shared" si="2"/>
        <v/>
      </c>
      <c r="L484" s="21" t="str">
        <f>IF(K484&lt;='Informações do financiamento'!$C$6,Q483,"")</f>
        <v/>
      </c>
      <c r="M484" s="21" t="str">
        <f>IF(K484&lt;='Informações do financiamento'!$C$6,L484*($C$2),"")</f>
        <v/>
      </c>
      <c r="N484" s="21" t="str">
        <f>IF(K484&lt;='Informações do financiamento'!$C$6,L484+M484,"")</f>
        <v/>
      </c>
      <c r="O484" s="21" t="str">
        <f>IF(K484&lt;='Informações do financiamento'!$C$6,'Tabela SAC x Prime'!P484-'Tabela SAC x Prime'!M484,"")</f>
        <v/>
      </c>
      <c r="P484" s="21" t="str">
        <f>IF(K484&lt;='Informações do financiamento'!$C$6,($L$6*$C$2)/(1-(1/(1+$C$2)^'Informações do financiamento'!$C$6)),"")</f>
        <v/>
      </c>
      <c r="Q484" s="22" t="str">
        <f>IF(K484&lt;='Informações do financiamento'!$C$6,N484-P484,"")</f>
        <v/>
      </c>
      <c r="R484" s="39"/>
    </row>
    <row r="485" spans="1:18" ht="15" customHeight="1">
      <c r="A485" s="27"/>
      <c r="B485" s="20" t="str">
        <f>IF(B484&lt;'Informações do financiamento'!$C$6,('Tabela SAC x Prime'!B484+1),"")</f>
        <v/>
      </c>
      <c r="C485" s="21" t="str">
        <f>IF(B485&lt;='Informações do financiamento'!$C$6,'Tabela SAC x Prime'!H484,"")</f>
        <v/>
      </c>
      <c r="D485" s="21" t="str">
        <f>IF(B485&lt;='Informações do financiamento'!$C$6,C485*($C$2),"")</f>
        <v/>
      </c>
      <c r="E485" s="21" t="str">
        <f>IF(B485&lt;='Informações do financiamento'!$C$6,C485+D485,"")</f>
        <v/>
      </c>
      <c r="F485" s="21" t="str">
        <f>IF(B485&lt;='Informações do financiamento'!$C$6,'Informações do financiamento'!$C$4/'Informações do financiamento'!$C$6,"")</f>
        <v/>
      </c>
      <c r="G485" s="21" t="str">
        <f>IF(B485&lt;='Informações do financiamento'!$C$6,F485+D485,"")</f>
        <v/>
      </c>
      <c r="H485" s="22" t="str">
        <f>IF(B485&lt;='Informações do financiamento'!$C$6,E485-G485,"")</f>
        <v/>
      </c>
      <c r="I485" s="27"/>
      <c r="J485" s="27"/>
      <c r="K485" s="20" t="str">
        <f t="shared" si="2"/>
        <v/>
      </c>
      <c r="L485" s="21" t="str">
        <f>IF(K485&lt;='Informações do financiamento'!$C$6,Q484,"")</f>
        <v/>
      </c>
      <c r="M485" s="21" t="str">
        <f>IF(K485&lt;='Informações do financiamento'!$C$6,L485*($C$2),"")</f>
        <v/>
      </c>
      <c r="N485" s="21" t="str">
        <f>IF(K485&lt;='Informações do financiamento'!$C$6,L485+M485,"")</f>
        <v/>
      </c>
      <c r="O485" s="21" t="str">
        <f>IF(K485&lt;='Informações do financiamento'!$C$6,'Tabela SAC x Prime'!P485-'Tabela SAC x Prime'!M485,"")</f>
        <v/>
      </c>
      <c r="P485" s="21" t="str">
        <f>IF(K485&lt;='Informações do financiamento'!$C$6,($L$6*$C$2)/(1-(1/(1+$C$2)^'Informações do financiamento'!$C$6)),"")</f>
        <v/>
      </c>
      <c r="Q485" s="22" t="str">
        <f>IF(K485&lt;='Informações do financiamento'!$C$6,N485-P485,"")</f>
        <v/>
      </c>
      <c r="R485" s="39"/>
    </row>
    <row r="486" spans="1:18" ht="15" customHeight="1">
      <c r="A486" s="27"/>
      <c r="B486" s="20" t="str">
        <f>IF(B485&lt;'Informações do financiamento'!$C$6,('Tabela SAC x Prime'!B485+1),"")</f>
        <v/>
      </c>
      <c r="C486" s="21" t="str">
        <f>IF(B486&lt;='Informações do financiamento'!$C$6,'Tabela SAC x Prime'!H485,"")</f>
        <v/>
      </c>
      <c r="D486" s="21" t="str">
        <f>IF(B486&lt;='Informações do financiamento'!$C$6,C486*($C$2),"")</f>
        <v/>
      </c>
      <c r="E486" s="21" t="str">
        <f>IF(B486&lt;='Informações do financiamento'!$C$6,C486+D486,"")</f>
        <v/>
      </c>
      <c r="F486" s="21" t="str">
        <f>IF(B486&lt;='Informações do financiamento'!$C$6,'Informações do financiamento'!$C$4/'Informações do financiamento'!$C$6,"")</f>
        <v/>
      </c>
      <c r="G486" s="21" t="str">
        <f>IF(B486&lt;='Informações do financiamento'!$C$6,F486+D486,"")</f>
        <v/>
      </c>
      <c r="H486" s="22" t="str">
        <f>IF(B486&lt;='Informações do financiamento'!$C$6,E486-G486,"")</f>
        <v/>
      </c>
      <c r="I486" s="27"/>
      <c r="J486" s="27"/>
      <c r="K486" s="20" t="str">
        <f t="shared" si="2"/>
        <v/>
      </c>
      <c r="L486" s="21" t="str">
        <f>IF(K486&lt;='Informações do financiamento'!$C$6,Q485,"")</f>
        <v/>
      </c>
      <c r="M486" s="21" t="str">
        <f>IF(K486&lt;='Informações do financiamento'!$C$6,L486*($C$2),"")</f>
        <v/>
      </c>
      <c r="N486" s="21" t="str">
        <f>IF(K486&lt;='Informações do financiamento'!$C$6,L486+M486,"")</f>
        <v/>
      </c>
      <c r="O486" s="21" t="str">
        <f>IF(K486&lt;='Informações do financiamento'!$C$6,'Tabela SAC x Prime'!P486-'Tabela SAC x Prime'!M486,"")</f>
        <v/>
      </c>
      <c r="P486" s="21" t="str">
        <f>IF(K486&lt;='Informações do financiamento'!$C$6,($L$6*$C$2)/(1-(1/(1+$C$2)^'Informações do financiamento'!$C$6)),"")</f>
        <v/>
      </c>
      <c r="Q486" s="22" t="str">
        <f>IF(K486&lt;='Informações do financiamento'!$C$6,N486-P486,"")</f>
        <v/>
      </c>
      <c r="R486" s="39"/>
    </row>
    <row r="487" spans="1:18" ht="15" customHeight="1">
      <c r="A487" s="27"/>
      <c r="B487" s="20" t="str">
        <f>IF(B486&lt;'Informações do financiamento'!$C$6,('Tabela SAC x Prime'!B486+1),"")</f>
        <v/>
      </c>
      <c r="C487" s="21" t="str">
        <f>IF(B487&lt;='Informações do financiamento'!$C$6,'Tabela SAC x Prime'!H486,"")</f>
        <v/>
      </c>
      <c r="D487" s="21" t="str">
        <f>IF(B487&lt;='Informações do financiamento'!$C$6,C487*($C$2),"")</f>
        <v/>
      </c>
      <c r="E487" s="21" t="str">
        <f>IF(B487&lt;='Informações do financiamento'!$C$6,C487+D487,"")</f>
        <v/>
      </c>
      <c r="F487" s="21" t="str">
        <f>IF(B487&lt;='Informações do financiamento'!$C$6,'Informações do financiamento'!$C$4/'Informações do financiamento'!$C$6,"")</f>
        <v/>
      </c>
      <c r="G487" s="21" t="str">
        <f>IF(B487&lt;='Informações do financiamento'!$C$6,F487+D487,"")</f>
        <v/>
      </c>
      <c r="H487" s="22" t="str">
        <f>IF(B487&lt;='Informações do financiamento'!$C$6,E487-G487,"")</f>
        <v/>
      </c>
      <c r="I487" s="27"/>
      <c r="J487" s="27"/>
      <c r="K487" s="20" t="str">
        <f t="shared" si="2"/>
        <v/>
      </c>
      <c r="L487" s="21" t="str">
        <f>IF(K487&lt;='Informações do financiamento'!$C$6,Q486,"")</f>
        <v/>
      </c>
      <c r="M487" s="21" t="str">
        <f>IF(K487&lt;='Informações do financiamento'!$C$6,L487*($C$2),"")</f>
        <v/>
      </c>
      <c r="N487" s="21" t="str">
        <f>IF(K487&lt;='Informações do financiamento'!$C$6,L487+M487,"")</f>
        <v/>
      </c>
      <c r="O487" s="21" t="str">
        <f>IF(K487&lt;='Informações do financiamento'!$C$6,'Tabela SAC x Prime'!P487-'Tabela SAC x Prime'!M487,"")</f>
        <v/>
      </c>
      <c r="P487" s="21" t="str">
        <f>IF(K487&lt;='Informações do financiamento'!$C$6,($L$6*$C$2)/(1-(1/(1+$C$2)^'Informações do financiamento'!$C$6)),"")</f>
        <v/>
      </c>
      <c r="Q487" s="22" t="str">
        <f>IF(K487&lt;='Informações do financiamento'!$C$6,N487-P487,"")</f>
        <v/>
      </c>
      <c r="R487" s="39"/>
    </row>
    <row r="488" spans="1:18" ht="15" customHeight="1">
      <c r="A488" s="27"/>
      <c r="B488" s="20" t="str">
        <f>IF(B487&lt;'Informações do financiamento'!$C$6,('Tabela SAC x Prime'!B487+1),"")</f>
        <v/>
      </c>
      <c r="C488" s="21" t="str">
        <f>IF(B488&lt;='Informações do financiamento'!$C$6,'Tabela SAC x Prime'!H487,"")</f>
        <v/>
      </c>
      <c r="D488" s="21" t="str">
        <f>IF(B488&lt;='Informações do financiamento'!$C$6,C488*($C$2),"")</f>
        <v/>
      </c>
      <c r="E488" s="21" t="str">
        <f>IF(B488&lt;='Informações do financiamento'!$C$6,C488+D488,"")</f>
        <v/>
      </c>
      <c r="F488" s="21" t="str">
        <f>IF(B488&lt;='Informações do financiamento'!$C$6,'Informações do financiamento'!$C$4/'Informações do financiamento'!$C$6,"")</f>
        <v/>
      </c>
      <c r="G488" s="21" t="str">
        <f>IF(B488&lt;='Informações do financiamento'!$C$6,F488+D488,"")</f>
        <v/>
      </c>
      <c r="H488" s="22" t="str">
        <f>IF(B488&lt;='Informações do financiamento'!$C$6,E488-G488,"")</f>
        <v/>
      </c>
      <c r="I488" s="27"/>
      <c r="J488" s="27"/>
      <c r="K488" s="20" t="str">
        <f t="shared" si="2"/>
        <v/>
      </c>
      <c r="L488" s="21" t="str">
        <f>IF(K488&lt;='Informações do financiamento'!$C$6,Q487,"")</f>
        <v/>
      </c>
      <c r="M488" s="21" t="str">
        <f>IF(K488&lt;='Informações do financiamento'!$C$6,L488*($C$2),"")</f>
        <v/>
      </c>
      <c r="N488" s="21" t="str">
        <f>IF(K488&lt;='Informações do financiamento'!$C$6,L488+M488,"")</f>
        <v/>
      </c>
      <c r="O488" s="21" t="str">
        <f>IF(K488&lt;='Informações do financiamento'!$C$6,'Tabela SAC x Prime'!P488-'Tabela SAC x Prime'!M488,"")</f>
        <v/>
      </c>
      <c r="P488" s="21" t="str">
        <f>IF(K488&lt;='Informações do financiamento'!$C$6,($L$6*$C$2)/(1-(1/(1+$C$2)^'Informações do financiamento'!$C$6)),"")</f>
        <v/>
      </c>
      <c r="Q488" s="22" t="str">
        <f>IF(K488&lt;='Informações do financiamento'!$C$6,N488-P488,"")</f>
        <v/>
      </c>
      <c r="R488" s="39"/>
    </row>
    <row r="489" spans="1:18" ht="15" customHeight="1">
      <c r="A489" s="27"/>
      <c r="B489" s="20" t="str">
        <f>IF(B488&lt;'Informações do financiamento'!$C$6,('Tabela SAC x Prime'!B488+1),"")</f>
        <v/>
      </c>
      <c r="C489" s="21" t="str">
        <f>IF(B489&lt;='Informações do financiamento'!$C$6,'Tabela SAC x Prime'!H488,"")</f>
        <v/>
      </c>
      <c r="D489" s="21" t="str">
        <f>IF(B489&lt;='Informações do financiamento'!$C$6,C489*($C$2),"")</f>
        <v/>
      </c>
      <c r="E489" s="21" t="str">
        <f>IF(B489&lt;='Informações do financiamento'!$C$6,C489+D489,"")</f>
        <v/>
      </c>
      <c r="F489" s="21" t="str">
        <f>IF(B489&lt;='Informações do financiamento'!$C$6,'Informações do financiamento'!$C$4/'Informações do financiamento'!$C$6,"")</f>
        <v/>
      </c>
      <c r="G489" s="21" t="str">
        <f>IF(B489&lt;='Informações do financiamento'!$C$6,F489+D489,"")</f>
        <v/>
      </c>
      <c r="H489" s="22" t="str">
        <f>IF(B489&lt;='Informações do financiamento'!$C$6,E489-G489,"")</f>
        <v/>
      </c>
      <c r="I489" s="27"/>
      <c r="J489" s="27"/>
      <c r="K489" s="20" t="str">
        <f t="shared" si="2"/>
        <v/>
      </c>
      <c r="L489" s="21" t="str">
        <f>IF(K489&lt;='Informações do financiamento'!$C$6,Q488,"")</f>
        <v/>
      </c>
      <c r="M489" s="21" t="str">
        <f>IF(K489&lt;='Informações do financiamento'!$C$6,L489*($C$2),"")</f>
        <v/>
      </c>
      <c r="N489" s="21" t="str">
        <f>IF(K489&lt;='Informações do financiamento'!$C$6,L489+M489,"")</f>
        <v/>
      </c>
      <c r="O489" s="21" t="str">
        <f>IF(K489&lt;='Informações do financiamento'!$C$6,'Tabela SAC x Prime'!P489-'Tabela SAC x Prime'!M489,"")</f>
        <v/>
      </c>
      <c r="P489" s="21" t="str">
        <f>IF(K489&lt;='Informações do financiamento'!$C$6,($L$6*$C$2)/(1-(1/(1+$C$2)^'Informações do financiamento'!$C$6)),"")</f>
        <v/>
      </c>
      <c r="Q489" s="22" t="str">
        <f>IF(K489&lt;='Informações do financiamento'!$C$6,N489-P489,"")</f>
        <v/>
      </c>
      <c r="R489" s="39"/>
    </row>
    <row r="490" spans="1:18" ht="15" customHeight="1">
      <c r="A490" s="27"/>
      <c r="B490" s="20" t="str">
        <f>IF(B489&lt;'Informações do financiamento'!$C$6,('Tabela SAC x Prime'!B489+1),"")</f>
        <v/>
      </c>
      <c r="C490" s="21" t="str">
        <f>IF(B490&lt;='Informações do financiamento'!$C$6,'Tabela SAC x Prime'!H489,"")</f>
        <v/>
      </c>
      <c r="D490" s="21" t="str">
        <f>IF(B490&lt;='Informações do financiamento'!$C$6,C490*($C$2),"")</f>
        <v/>
      </c>
      <c r="E490" s="21" t="str">
        <f>IF(B490&lt;='Informações do financiamento'!$C$6,C490+D490,"")</f>
        <v/>
      </c>
      <c r="F490" s="21" t="str">
        <f>IF(B490&lt;='Informações do financiamento'!$C$6,'Informações do financiamento'!$C$4/'Informações do financiamento'!$C$6,"")</f>
        <v/>
      </c>
      <c r="G490" s="21" t="str">
        <f>IF(B490&lt;='Informações do financiamento'!$C$6,F490+D490,"")</f>
        <v/>
      </c>
      <c r="H490" s="22" t="str">
        <f>IF(B490&lt;='Informações do financiamento'!$C$6,E490-G490,"")</f>
        <v/>
      </c>
      <c r="I490" s="27"/>
      <c r="J490" s="27"/>
      <c r="K490" s="20" t="str">
        <f t="shared" si="2"/>
        <v/>
      </c>
      <c r="L490" s="21" t="str">
        <f>IF(K490&lt;='Informações do financiamento'!$C$6,Q489,"")</f>
        <v/>
      </c>
      <c r="M490" s="21" t="str">
        <f>IF(K490&lt;='Informações do financiamento'!$C$6,L490*($C$2),"")</f>
        <v/>
      </c>
      <c r="N490" s="21" t="str">
        <f>IF(K490&lt;='Informações do financiamento'!$C$6,L490+M490,"")</f>
        <v/>
      </c>
      <c r="O490" s="21" t="str">
        <f>IF(K490&lt;='Informações do financiamento'!$C$6,'Tabela SAC x Prime'!P490-'Tabela SAC x Prime'!M490,"")</f>
        <v/>
      </c>
      <c r="P490" s="21" t="str">
        <f>IF(K490&lt;='Informações do financiamento'!$C$6,($L$6*$C$2)/(1-(1/(1+$C$2)^'Informações do financiamento'!$C$6)),"")</f>
        <v/>
      </c>
      <c r="Q490" s="22" t="str">
        <f>IF(K490&lt;='Informações do financiamento'!$C$6,N490-P490,"")</f>
        <v/>
      </c>
      <c r="R490" s="39"/>
    </row>
    <row r="491" spans="1:18" ht="15" customHeight="1">
      <c r="A491" s="27"/>
      <c r="B491" s="20" t="str">
        <f>IF(B490&lt;'Informações do financiamento'!$C$6,('Tabela SAC x Prime'!B490+1),"")</f>
        <v/>
      </c>
      <c r="C491" s="21" t="str">
        <f>IF(B491&lt;='Informações do financiamento'!$C$6,'Tabela SAC x Prime'!H490,"")</f>
        <v/>
      </c>
      <c r="D491" s="21" t="str">
        <f>IF(B491&lt;='Informações do financiamento'!$C$6,C491*($C$2),"")</f>
        <v/>
      </c>
      <c r="E491" s="21" t="str">
        <f>IF(B491&lt;='Informações do financiamento'!$C$6,C491+D491,"")</f>
        <v/>
      </c>
      <c r="F491" s="21" t="str">
        <f>IF(B491&lt;='Informações do financiamento'!$C$6,'Informações do financiamento'!$C$4/'Informações do financiamento'!$C$6,"")</f>
        <v/>
      </c>
      <c r="G491" s="21" t="str">
        <f>IF(B491&lt;='Informações do financiamento'!$C$6,F491+D491,"")</f>
        <v/>
      </c>
      <c r="H491" s="22" t="str">
        <f>IF(B491&lt;='Informações do financiamento'!$C$6,E491-G491,"")</f>
        <v/>
      </c>
      <c r="I491" s="27"/>
      <c r="J491" s="27"/>
      <c r="K491" s="20" t="str">
        <f t="shared" si="2"/>
        <v/>
      </c>
      <c r="L491" s="21" t="str">
        <f>IF(K491&lt;='Informações do financiamento'!$C$6,Q490,"")</f>
        <v/>
      </c>
      <c r="M491" s="21" t="str">
        <f>IF(K491&lt;='Informações do financiamento'!$C$6,L491*($C$2),"")</f>
        <v/>
      </c>
      <c r="N491" s="21" t="str">
        <f>IF(K491&lt;='Informações do financiamento'!$C$6,L491+M491,"")</f>
        <v/>
      </c>
      <c r="O491" s="21" t="str">
        <f>IF(K491&lt;='Informações do financiamento'!$C$6,'Tabela SAC x Prime'!P491-'Tabela SAC x Prime'!M491,"")</f>
        <v/>
      </c>
      <c r="P491" s="21" t="str">
        <f>IF(K491&lt;='Informações do financiamento'!$C$6,($L$6*$C$2)/(1-(1/(1+$C$2)^'Informações do financiamento'!$C$6)),"")</f>
        <v/>
      </c>
      <c r="Q491" s="22" t="str">
        <f>IF(K491&lt;='Informações do financiamento'!$C$6,N491-P491,"")</f>
        <v/>
      </c>
      <c r="R491" s="39"/>
    </row>
    <row r="492" spans="1:18" ht="15" customHeight="1">
      <c r="A492" s="27"/>
      <c r="B492" s="20" t="str">
        <f>IF(B491&lt;'Informações do financiamento'!$C$6,('Tabela SAC x Prime'!B491+1),"")</f>
        <v/>
      </c>
      <c r="C492" s="21" t="str">
        <f>IF(B492&lt;='Informações do financiamento'!$C$6,'Tabela SAC x Prime'!H491,"")</f>
        <v/>
      </c>
      <c r="D492" s="21" t="str">
        <f>IF(B492&lt;='Informações do financiamento'!$C$6,C492*($C$2),"")</f>
        <v/>
      </c>
      <c r="E492" s="21" t="str">
        <f>IF(B492&lt;='Informações do financiamento'!$C$6,C492+D492,"")</f>
        <v/>
      </c>
      <c r="F492" s="21" t="str">
        <f>IF(B492&lt;='Informações do financiamento'!$C$6,'Informações do financiamento'!$C$4/'Informações do financiamento'!$C$6,"")</f>
        <v/>
      </c>
      <c r="G492" s="21" t="str">
        <f>IF(B492&lt;='Informações do financiamento'!$C$6,F492+D492,"")</f>
        <v/>
      </c>
      <c r="H492" s="22" t="str">
        <f>IF(B492&lt;='Informações do financiamento'!$C$6,E492-G492,"")</f>
        <v/>
      </c>
      <c r="I492" s="27"/>
      <c r="J492" s="27"/>
      <c r="K492" s="20" t="str">
        <f t="shared" si="2"/>
        <v/>
      </c>
      <c r="L492" s="21" t="str">
        <f>IF(K492&lt;='Informações do financiamento'!$C$6,Q491,"")</f>
        <v/>
      </c>
      <c r="M492" s="21" t="str">
        <f>IF(K492&lt;='Informações do financiamento'!$C$6,L492*($C$2),"")</f>
        <v/>
      </c>
      <c r="N492" s="21" t="str">
        <f>IF(K492&lt;='Informações do financiamento'!$C$6,L492+M492,"")</f>
        <v/>
      </c>
      <c r="O492" s="21" t="str">
        <f>IF(K492&lt;='Informações do financiamento'!$C$6,'Tabela SAC x Prime'!P492-'Tabela SAC x Prime'!M492,"")</f>
        <v/>
      </c>
      <c r="P492" s="21" t="str">
        <f>IF(K492&lt;='Informações do financiamento'!$C$6,($L$6*$C$2)/(1-(1/(1+$C$2)^'Informações do financiamento'!$C$6)),"")</f>
        <v/>
      </c>
      <c r="Q492" s="22" t="str">
        <f>IF(K492&lt;='Informações do financiamento'!$C$6,N492-P492,"")</f>
        <v/>
      </c>
      <c r="R492" s="39"/>
    </row>
    <row r="493" spans="1:18" ht="15" customHeight="1">
      <c r="A493" s="27"/>
      <c r="B493" s="20" t="str">
        <f>IF(B492&lt;'Informações do financiamento'!$C$6,('Tabela SAC x Prime'!B492+1),"")</f>
        <v/>
      </c>
      <c r="C493" s="21" t="str">
        <f>IF(B493&lt;='Informações do financiamento'!$C$6,'Tabela SAC x Prime'!H492,"")</f>
        <v/>
      </c>
      <c r="D493" s="21" t="str">
        <f>IF(B493&lt;='Informações do financiamento'!$C$6,C493*($C$2),"")</f>
        <v/>
      </c>
      <c r="E493" s="21" t="str">
        <f>IF(B493&lt;='Informações do financiamento'!$C$6,C493+D493,"")</f>
        <v/>
      </c>
      <c r="F493" s="21" t="str">
        <f>IF(B493&lt;='Informações do financiamento'!$C$6,'Informações do financiamento'!$C$4/'Informações do financiamento'!$C$6,"")</f>
        <v/>
      </c>
      <c r="G493" s="21" t="str">
        <f>IF(B493&lt;='Informações do financiamento'!$C$6,F493+D493,"")</f>
        <v/>
      </c>
      <c r="H493" s="22" t="str">
        <f>IF(B493&lt;='Informações do financiamento'!$C$6,E493-G493,"")</f>
        <v/>
      </c>
      <c r="I493" s="27"/>
      <c r="J493" s="27"/>
      <c r="K493" s="20" t="str">
        <f t="shared" si="2"/>
        <v/>
      </c>
      <c r="L493" s="21" t="str">
        <f>IF(K493&lt;='Informações do financiamento'!$C$6,Q492,"")</f>
        <v/>
      </c>
      <c r="M493" s="21" t="str">
        <f>IF(K493&lt;='Informações do financiamento'!$C$6,L493*($C$2),"")</f>
        <v/>
      </c>
      <c r="N493" s="21" t="str">
        <f>IF(K493&lt;='Informações do financiamento'!$C$6,L493+M493,"")</f>
        <v/>
      </c>
      <c r="O493" s="21" t="str">
        <f>IF(K493&lt;='Informações do financiamento'!$C$6,'Tabela SAC x Prime'!P493-'Tabela SAC x Prime'!M493,"")</f>
        <v/>
      </c>
      <c r="P493" s="21" t="str">
        <f>IF(K493&lt;='Informações do financiamento'!$C$6,($L$6*$C$2)/(1-(1/(1+$C$2)^'Informações do financiamento'!$C$6)),"")</f>
        <v/>
      </c>
      <c r="Q493" s="22" t="str">
        <f>IF(K493&lt;='Informações do financiamento'!$C$6,N493-P493,"")</f>
        <v/>
      </c>
      <c r="R493" s="39"/>
    </row>
    <row r="494" spans="1:18" ht="15" customHeight="1">
      <c r="A494" s="27"/>
      <c r="B494" s="20" t="str">
        <f>IF(B493&lt;'Informações do financiamento'!$C$6,('Tabela SAC x Prime'!B493+1),"")</f>
        <v/>
      </c>
      <c r="C494" s="21" t="str">
        <f>IF(B494&lt;='Informações do financiamento'!$C$6,'Tabela SAC x Prime'!H493,"")</f>
        <v/>
      </c>
      <c r="D494" s="21" t="str">
        <f>IF(B494&lt;='Informações do financiamento'!$C$6,C494*($C$2),"")</f>
        <v/>
      </c>
      <c r="E494" s="21" t="str">
        <f>IF(B494&lt;='Informações do financiamento'!$C$6,C494+D494,"")</f>
        <v/>
      </c>
      <c r="F494" s="21" t="str">
        <f>IF(B494&lt;='Informações do financiamento'!$C$6,'Informações do financiamento'!$C$4/'Informações do financiamento'!$C$6,"")</f>
        <v/>
      </c>
      <c r="G494" s="21" t="str">
        <f>IF(B494&lt;='Informações do financiamento'!$C$6,F494+D494,"")</f>
        <v/>
      </c>
      <c r="H494" s="22" t="str">
        <f>IF(B494&lt;='Informações do financiamento'!$C$6,E494-G494,"")</f>
        <v/>
      </c>
      <c r="I494" s="27"/>
      <c r="J494" s="27"/>
      <c r="K494" s="20" t="str">
        <f t="shared" si="2"/>
        <v/>
      </c>
      <c r="L494" s="21" t="str">
        <f>IF(K494&lt;='Informações do financiamento'!$C$6,Q493,"")</f>
        <v/>
      </c>
      <c r="M494" s="21" t="str">
        <f>IF(K494&lt;='Informações do financiamento'!$C$6,L494*($C$2),"")</f>
        <v/>
      </c>
      <c r="N494" s="21" t="str">
        <f>IF(K494&lt;='Informações do financiamento'!$C$6,L494+M494,"")</f>
        <v/>
      </c>
      <c r="O494" s="21" t="str">
        <f>IF(K494&lt;='Informações do financiamento'!$C$6,'Tabela SAC x Prime'!P494-'Tabela SAC x Prime'!M494,"")</f>
        <v/>
      </c>
      <c r="P494" s="21" t="str">
        <f>IF(K494&lt;='Informações do financiamento'!$C$6,($L$6*$C$2)/(1-(1/(1+$C$2)^'Informações do financiamento'!$C$6)),"")</f>
        <v/>
      </c>
      <c r="Q494" s="22" t="str">
        <f>IF(K494&lt;='Informações do financiamento'!$C$6,N494-P494,"")</f>
        <v/>
      </c>
      <c r="R494" s="39"/>
    </row>
    <row r="495" spans="1:18" ht="15" customHeight="1">
      <c r="A495" s="27"/>
      <c r="B495" s="20" t="str">
        <f>IF(B494&lt;'Informações do financiamento'!$C$6,('Tabela SAC x Prime'!B494+1),"")</f>
        <v/>
      </c>
      <c r="C495" s="21" t="str">
        <f>IF(B495&lt;='Informações do financiamento'!$C$6,'Tabela SAC x Prime'!H494,"")</f>
        <v/>
      </c>
      <c r="D495" s="21" t="str">
        <f>IF(B495&lt;='Informações do financiamento'!$C$6,C495*($C$2),"")</f>
        <v/>
      </c>
      <c r="E495" s="21" t="str">
        <f>IF(B495&lt;='Informações do financiamento'!$C$6,C495+D495,"")</f>
        <v/>
      </c>
      <c r="F495" s="21" t="str">
        <f>IF(B495&lt;='Informações do financiamento'!$C$6,'Informações do financiamento'!$C$4/'Informações do financiamento'!$C$6,"")</f>
        <v/>
      </c>
      <c r="G495" s="21" t="str">
        <f>IF(B495&lt;='Informações do financiamento'!$C$6,F495+D495,"")</f>
        <v/>
      </c>
      <c r="H495" s="22" t="str">
        <f>IF(B495&lt;='Informações do financiamento'!$C$6,E495-G495,"")</f>
        <v/>
      </c>
      <c r="I495" s="27"/>
      <c r="J495" s="27"/>
      <c r="K495" s="20" t="str">
        <f t="shared" si="2"/>
        <v/>
      </c>
      <c r="L495" s="21" t="str">
        <f>IF(K495&lt;='Informações do financiamento'!$C$6,Q494,"")</f>
        <v/>
      </c>
      <c r="M495" s="21" t="str">
        <f>IF(K495&lt;='Informações do financiamento'!$C$6,L495*($C$2),"")</f>
        <v/>
      </c>
      <c r="N495" s="21" t="str">
        <f>IF(K495&lt;='Informações do financiamento'!$C$6,L495+M495,"")</f>
        <v/>
      </c>
      <c r="O495" s="21" t="str">
        <f>IF(K495&lt;='Informações do financiamento'!$C$6,'Tabela SAC x Prime'!P495-'Tabela SAC x Prime'!M495,"")</f>
        <v/>
      </c>
      <c r="P495" s="21" t="str">
        <f>IF(K495&lt;='Informações do financiamento'!$C$6,($L$6*$C$2)/(1-(1/(1+$C$2)^'Informações do financiamento'!$C$6)),"")</f>
        <v/>
      </c>
      <c r="Q495" s="22" t="str">
        <f>IF(K495&lt;='Informações do financiamento'!$C$6,N495-P495,"")</f>
        <v/>
      </c>
      <c r="R495" s="39"/>
    </row>
    <row r="496" spans="1:18" ht="15" customHeight="1">
      <c r="A496" s="27"/>
      <c r="B496" s="20" t="str">
        <f>IF(B495&lt;'Informações do financiamento'!$C$6,('Tabela SAC x Prime'!B495+1),"")</f>
        <v/>
      </c>
      <c r="C496" s="21" t="str">
        <f>IF(B496&lt;='Informações do financiamento'!$C$6,'Tabela SAC x Prime'!H495,"")</f>
        <v/>
      </c>
      <c r="D496" s="21" t="str">
        <f>IF(B496&lt;='Informações do financiamento'!$C$6,C496*($C$2),"")</f>
        <v/>
      </c>
      <c r="E496" s="21" t="str">
        <f>IF(B496&lt;='Informações do financiamento'!$C$6,C496+D496,"")</f>
        <v/>
      </c>
      <c r="F496" s="21" t="str">
        <f>IF(B496&lt;='Informações do financiamento'!$C$6,'Informações do financiamento'!$C$4/'Informações do financiamento'!$C$6,"")</f>
        <v/>
      </c>
      <c r="G496" s="21" t="str">
        <f>IF(B496&lt;='Informações do financiamento'!$C$6,F496+D496,"")</f>
        <v/>
      </c>
      <c r="H496" s="22" t="str">
        <f>IF(B496&lt;='Informações do financiamento'!$C$6,E496-G496,"")</f>
        <v/>
      </c>
      <c r="I496" s="27"/>
      <c r="J496" s="27"/>
      <c r="K496" s="20" t="str">
        <f t="shared" si="2"/>
        <v/>
      </c>
      <c r="L496" s="21" t="str">
        <f>IF(K496&lt;='Informações do financiamento'!$C$6,Q495,"")</f>
        <v/>
      </c>
      <c r="M496" s="21" t="str">
        <f>IF(K496&lt;='Informações do financiamento'!$C$6,L496*($C$2),"")</f>
        <v/>
      </c>
      <c r="N496" s="21" t="str">
        <f>IF(K496&lt;='Informações do financiamento'!$C$6,L496+M496,"")</f>
        <v/>
      </c>
      <c r="O496" s="21" t="str">
        <f>IF(K496&lt;='Informações do financiamento'!$C$6,'Tabela SAC x Prime'!P496-'Tabela SAC x Prime'!M496,"")</f>
        <v/>
      </c>
      <c r="P496" s="21" t="str">
        <f>IF(K496&lt;='Informações do financiamento'!$C$6,($L$6*$C$2)/(1-(1/(1+$C$2)^'Informações do financiamento'!$C$6)),"")</f>
        <v/>
      </c>
      <c r="Q496" s="22" t="str">
        <f>IF(K496&lt;='Informações do financiamento'!$C$6,N496-P496,"")</f>
        <v/>
      </c>
      <c r="R496" s="39"/>
    </row>
    <row r="497" spans="1:18" ht="15" customHeight="1">
      <c r="A497" s="27"/>
      <c r="B497" s="20" t="str">
        <f>IF(B496&lt;'Informações do financiamento'!$C$6,('Tabela SAC x Prime'!B496+1),"")</f>
        <v/>
      </c>
      <c r="C497" s="21" t="str">
        <f>IF(B497&lt;='Informações do financiamento'!$C$6,'Tabela SAC x Prime'!H496,"")</f>
        <v/>
      </c>
      <c r="D497" s="21" t="str">
        <f>IF(B497&lt;='Informações do financiamento'!$C$6,C497*($C$2),"")</f>
        <v/>
      </c>
      <c r="E497" s="21" t="str">
        <f>IF(B497&lt;='Informações do financiamento'!$C$6,C497+D497,"")</f>
        <v/>
      </c>
      <c r="F497" s="21" t="str">
        <f>IF(B497&lt;='Informações do financiamento'!$C$6,'Informações do financiamento'!$C$4/'Informações do financiamento'!$C$6,"")</f>
        <v/>
      </c>
      <c r="G497" s="21" t="str">
        <f>IF(B497&lt;='Informações do financiamento'!$C$6,F497+D497,"")</f>
        <v/>
      </c>
      <c r="H497" s="22" t="str">
        <f>IF(B497&lt;='Informações do financiamento'!$C$6,E497-G497,"")</f>
        <v/>
      </c>
      <c r="I497" s="27"/>
      <c r="J497" s="27"/>
      <c r="K497" s="20" t="str">
        <f t="shared" si="2"/>
        <v/>
      </c>
      <c r="L497" s="21" t="str">
        <f>IF(K497&lt;='Informações do financiamento'!$C$6,Q496,"")</f>
        <v/>
      </c>
      <c r="M497" s="21" t="str">
        <f>IF(K497&lt;='Informações do financiamento'!$C$6,L497*($C$2),"")</f>
        <v/>
      </c>
      <c r="N497" s="21" t="str">
        <f>IF(K497&lt;='Informações do financiamento'!$C$6,L497+M497,"")</f>
        <v/>
      </c>
      <c r="O497" s="21" t="str">
        <f>IF(K497&lt;='Informações do financiamento'!$C$6,'Tabela SAC x Prime'!P497-'Tabela SAC x Prime'!M497,"")</f>
        <v/>
      </c>
      <c r="P497" s="21" t="str">
        <f>IF(K497&lt;='Informações do financiamento'!$C$6,($L$6*$C$2)/(1-(1/(1+$C$2)^'Informações do financiamento'!$C$6)),"")</f>
        <v/>
      </c>
      <c r="Q497" s="22" t="str">
        <f>IF(K497&lt;='Informações do financiamento'!$C$6,N497-P497,"")</f>
        <v/>
      </c>
      <c r="R497" s="39"/>
    </row>
    <row r="498" spans="1:18" ht="15" customHeight="1">
      <c r="A498" s="27"/>
      <c r="B498" s="20" t="str">
        <f>IF(B497&lt;'Informações do financiamento'!$C$6,('Tabela SAC x Prime'!B497+1),"")</f>
        <v/>
      </c>
      <c r="C498" s="21" t="str">
        <f>IF(B498&lt;='Informações do financiamento'!$C$6,'Tabela SAC x Prime'!H497,"")</f>
        <v/>
      </c>
      <c r="D498" s="21" t="str">
        <f>IF(B498&lt;='Informações do financiamento'!$C$6,C498*($C$2),"")</f>
        <v/>
      </c>
      <c r="E498" s="21" t="str">
        <f>IF(B498&lt;='Informações do financiamento'!$C$6,C498+D498,"")</f>
        <v/>
      </c>
      <c r="F498" s="21" t="str">
        <f>IF(B498&lt;='Informações do financiamento'!$C$6,'Informações do financiamento'!$C$4/'Informações do financiamento'!$C$6,"")</f>
        <v/>
      </c>
      <c r="G498" s="21" t="str">
        <f>IF(B498&lt;='Informações do financiamento'!$C$6,F498+D498,"")</f>
        <v/>
      </c>
      <c r="H498" s="22" t="str">
        <f>IF(B498&lt;='Informações do financiamento'!$C$6,E498-G498,"")</f>
        <v/>
      </c>
      <c r="I498" s="27"/>
      <c r="J498" s="27"/>
      <c r="K498" s="20" t="str">
        <f t="shared" si="2"/>
        <v/>
      </c>
      <c r="L498" s="21" t="str">
        <f>IF(K498&lt;='Informações do financiamento'!$C$6,Q497,"")</f>
        <v/>
      </c>
      <c r="M498" s="21" t="str">
        <f>IF(K498&lt;='Informações do financiamento'!$C$6,L498*($C$2),"")</f>
        <v/>
      </c>
      <c r="N498" s="21" t="str">
        <f>IF(K498&lt;='Informações do financiamento'!$C$6,L498+M498,"")</f>
        <v/>
      </c>
      <c r="O498" s="21" t="str">
        <f>IF(K498&lt;='Informações do financiamento'!$C$6,'Tabela SAC x Prime'!P498-'Tabela SAC x Prime'!M498,"")</f>
        <v/>
      </c>
      <c r="P498" s="21" t="str">
        <f>IF(K498&lt;='Informações do financiamento'!$C$6,($L$6*$C$2)/(1-(1/(1+$C$2)^'Informações do financiamento'!$C$6)),"")</f>
        <v/>
      </c>
      <c r="Q498" s="22" t="str">
        <f>IF(K498&lt;='Informações do financiamento'!$C$6,N498-P498,"")</f>
        <v/>
      </c>
      <c r="R498" s="39"/>
    </row>
    <row r="499" spans="1:18" ht="15" customHeight="1">
      <c r="A499" s="27"/>
      <c r="B499" s="20" t="str">
        <f>IF(B498&lt;'Informações do financiamento'!$C$6,('Tabela SAC x Prime'!B498+1),"")</f>
        <v/>
      </c>
      <c r="C499" s="21" t="str">
        <f>IF(B499&lt;='Informações do financiamento'!$C$6,'Tabela SAC x Prime'!H498,"")</f>
        <v/>
      </c>
      <c r="D499" s="21" t="str">
        <f>IF(B499&lt;='Informações do financiamento'!$C$6,C499*($C$2),"")</f>
        <v/>
      </c>
      <c r="E499" s="21" t="str">
        <f>IF(B499&lt;='Informações do financiamento'!$C$6,C499+D499,"")</f>
        <v/>
      </c>
      <c r="F499" s="21" t="str">
        <f>IF(B499&lt;='Informações do financiamento'!$C$6,'Informações do financiamento'!$C$4/'Informações do financiamento'!$C$6,"")</f>
        <v/>
      </c>
      <c r="G499" s="21" t="str">
        <f>IF(B499&lt;='Informações do financiamento'!$C$6,F499+D499,"")</f>
        <v/>
      </c>
      <c r="H499" s="22" t="str">
        <f>IF(B499&lt;='Informações do financiamento'!$C$6,E499-G499,"")</f>
        <v/>
      </c>
      <c r="I499" s="27"/>
      <c r="J499" s="27"/>
      <c r="K499" s="20" t="str">
        <f t="shared" si="2"/>
        <v/>
      </c>
      <c r="L499" s="21" t="str">
        <f>IF(K499&lt;='Informações do financiamento'!$C$6,Q498,"")</f>
        <v/>
      </c>
      <c r="M499" s="21" t="str">
        <f>IF(K499&lt;='Informações do financiamento'!$C$6,L499*($C$2),"")</f>
        <v/>
      </c>
      <c r="N499" s="21" t="str">
        <f>IF(K499&lt;='Informações do financiamento'!$C$6,L499+M499,"")</f>
        <v/>
      </c>
      <c r="O499" s="21" t="str">
        <f>IF(K499&lt;='Informações do financiamento'!$C$6,'Tabela SAC x Prime'!P499-'Tabela SAC x Prime'!M499,"")</f>
        <v/>
      </c>
      <c r="P499" s="21" t="str">
        <f>IF(K499&lt;='Informações do financiamento'!$C$6,($L$6*$C$2)/(1-(1/(1+$C$2)^'Informações do financiamento'!$C$6)),"")</f>
        <v/>
      </c>
      <c r="Q499" s="22" t="str">
        <f>IF(K499&lt;='Informações do financiamento'!$C$6,N499-P499,"")</f>
        <v/>
      </c>
      <c r="R499" s="39"/>
    </row>
    <row r="500" spans="1:18" ht="15" customHeight="1">
      <c r="A500" s="27"/>
      <c r="B500" s="20" t="str">
        <f>IF(B499&lt;'Informações do financiamento'!$C$6,('Tabela SAC x Prime'!B499+1),"")</f>
        <v/>
      </c>
      <c r="C500" s="21" t="str">
        <f>IF(B500&lt;='Informações do financiamento'!$C$6,'Tabela SAC x Prime'!H499,"")</f>
        <v/>
      </c>
      <c r="D500" s="21" t="str">
        <f>IF(B500&lt;='Informações do financiamento'!$C$6,C500*($C$2),"")</f>
        <v/>
      </c>
      <c r="E500" s="21" t="str">
        <f>IF(B500&lt;='Informações do financiamento'!$C$6,C500+D500,"")</f>
        <v/>
      </c>
      <c r="F500" s="21" t="str">
        <f>IF(B500&lt;='Informações do financiamento'!$C$6,'Informações do financiamento'!$C$4/'Informações do financiamento'!$C$6,"")</f>
        <v/>
      </c>
      <c r="G500" s="21" t="str">
        <f>IF(B500&lt;='Informações do financiamento'!$C$6,F500+D500,"")</f>
        <v/>
      </c>
      <c r="H500" s="22" t="str">
        <f>IF(B500&lt;='Informações do financiamento'!$C$6,E500-G500,"")</f>
        <v/>
      </c>
      <c r="I500" s="27"/>
      <c r="J500" s="27"/>
      <c r="K500" s="20" t="str">
        <f t="shared" si="2"/>
        <v/>
      </c>
      <c r="L500" s="21" t="str">
        <f>IF(K500&lt;='Informações do financiamento'!$C$6,Q499,"")</f>
        <v/>
      </c>
      <c r="M500" s="21" t="str">
        <f>IF(K500&lt;='Informações do financiamento'!$C$6,L500*($C$2),"")</f>
        <v/>
      </c>
      <c r="N500" s="21" t="str">
        <f>IF(K500&lt;='Informações do financiamento'!$C$6,L500+M500,"")</f>
        <v/>
      </c>
      <c r="O500" s="21" t="str">
        <f>IF(K500&lt;='Informações do financiamento'!$C$6,'Tabela SAC x Prime'!P500-'Tabela SAC x Prime'!M500,"")</f>
        <v/>
      </c>
      <c r="P500" s="21" t="str">
        <f>IF(K500&lt;='Informações do financiamento'!$C$6,($L$6*$C$2)/(1-(1/(1+$C$2)^'Informações do financiamento'!$C$6)),"")</f>
        <v/>
      </c>
      <c r="Q500" s="22" t="str">
        <f>IF(K500&lt;='Informações do financiamento'!$C$6,N500-P500,"")</f>
        <v/>
      </c>
      <c r="R500" s="39"/>
    </row>
    <row r="501" spans="1:18" ht="15" customHeight="1">
      <c r="A501" s="27"/>
      <c r="B501" s="20" t="str">
        <f>IF(B500&lt;'Informações do financiamento'!$C$6,('Tabela SAC x Prime'!B500+1),"")</f>
        <v/>
      </c>
      <c r="C501" s="21" t="str">
        <f>IF(B501&lt;='Informações do financiamento'!$C$6,'Tabela SAC x Prime'!H500,"")</f>
        <v/>
      </c>
      <c r="D501" s="21" t="str">
        <f>IF(B501&lt;='Informações do financiamento'!$C$6,C501*($C$2),"")</f>
        <v/>
      </c>
      <c r="E501" s="21" t="str">
        <f>IF(B501&lt;='Informações do financiamento'!$C$6,C501+D501,"")</f>
        <v/>
      </c>
      <c r="F501" s="21" t="str">
        <f>IF(B501&lt;='Informações do financiamento'!$C$6,'Informações do financiamento'!$C$4/'Informações do financiamento'!$C$6,"")</f>
        <v/>
      </c>
      <c r="G501" s="21" t="str">
        <f>IF(B501&lt;='Informações do financiamento'!$C$6,F501+D501,"")</f>
        <v/>
      </c>
      <c r="H501" s="22" t="str">
        <f>IF(B501&lt;='Informações do financiamento'!$C$6,E501-G501,"")</f>
        <v/>
      </c>
      <c r="I501" s="27"/>
      <c r="J501" s="27"/>
      <c r="K501" s="20" t="str">
        <f t="shared" si="2"/>
        <v/>
      </c>
      <c r="L501" s="21" t="str">
        <f>IF(K501&lt;='Informações do financiamento'!$C$6,Q500,"")</f>
        <v/>
      </c>
      <c r="M501" s="21" t="str">
        <f>IF(K501&lt;='Informações do financiamento'!$C$6,L501*($C$2),"")</f>
        <v/>
      </c>
      <c r="N501" s="21" t="str">
        <f>IF(K501&lt;='Informações do financiamento'!$C$6,L501+M501,"")</f>
        <v/>
      </c>
      <c r="O501" s="21" t="str">
        <f>IF(K501&lt;='Informações do financiamento'!$C$6,'Tabela SAC x Prime'!P501-'Tabela SAC x Prime'!M501,"")</f>
        <v/>
      </c>
      <c r="P501" s="21" t="str">
        <f>IF(K501&lt;='Informações do financiamento'!$C$6,($L$6*$C$2)/(1-(1/(1+$C$2)^'Informações do financiamento'!$C$6)),"")</f>
        <v/>
      </c>
      <c r="Q501" s="22" t="str">
        <f>IF(K501&lt;='Informações do financiamento'!$C$6,N501-P501,"")</f>
        <v/>
      </c>
      <c r="R501" s="39"/>
    </row>
    <row r="502" spans="1:18" ht="15" customHeight="1">
      <c r="A502" s="27"/>
      <c r="B502" s="20" t="str">
        <f>IF(B501&lt;'Informações do financiamento'!$C$6,('Tabela SAC x Prime'!B501+1),"")</f>
        <v/>
      </c>
      <c r="C502" s="21" t="str">
        <f>IF(B502&lt;='Informações do financiamento'!$C$6,'Tabela SAC x Prime'!H501,"")</f>
        <v/>
      </c>
      <c r="D502" s="21" t="str">
        <f>IF(B502&lt;='Informações do financiamento'!$C$6,C502*($C$2),"")</f>
        <v/>
      </c>
      <c r="E502" s="21" t="str">
        <f>IF(B502&lt;='Informações do financiamento'!$C$6,C502+D502,"")</f>
        <v/>
      </c>
      <c r="F502" s="21" t="str">
        <f>IF(B502&lt;='Informações do financiamento'!$C$6,'Informações do financiamento'!$C$4/'Informações do financiamento'!$C$6,"")</f>
        <v/>
      </c>
      <c r="G502" s="21" t="str">
        <f>IF(B502&lt;='Informações do financiamento'!$C$6,F502+D502,"")</f>
        <v/>
      </c>
      <c r="H502" s="22" t="str">
        <f>IF(B502&lt;='Informações do financiamento'!$C$6,E502-G502,"")</f>
        <v/>
      </c>
      <c r="I502" s="27"/>
      <c r="J502" s="27"/>
      <c r="K502" s="20" t="str">
        <f t="shared" si="2"/>
        <v/>
      </c>
      <c r="L502" s="21" t="str">
        <f>IF(K502&lt;='Informações do financiamento'!$C$6,Q501,"")</f>
        <v/>
      </c>
      <c r="M502" s="21" t="str">
        <f>IF(K502&lt;='Informações do financiamento'!$C$6,L502*($C$2),"")</f>
        <v/>
      </c>
      <c r="N502" s="21" t="str">
        <f>IF(K502&lt;='Informações do financiamento'!$C$6,L502+M502,"")</f>
        <v/>
      </c>
      <c r="O502" s="21" t="str">
        <f>IF(K502&lt;='Informações do financiamento'!$C$6,'Tabela SAC x Prime'!P502-'Tabela SAC x Prime'!M502,"")</f>
        <v/>
      </c>
      <c r="P502" s="21" t="str">
        <f>IF(K502&lt;='Informações do financiamento'!$C$6,($L$6*$C$2)/(1-(1/(1+$C$2)^'Informações do financiamento'!$C$6)),"")</f>
        <v/>
      </c>
      <c r="Q502" s="22" t="str">
        <f>IF(K502&lt;='Informações do financiamento'!$C$6,N502-P502,"")</f>
        <v/>
      </c>
      <c r="R502" s="39"/>
    </row>
    <row r="503" spans="1:18" ht="15" customHeight="1">
      <c r="A503" s="27"/>
      <c r="B503" s="20" t="str">
        <f>IF(B502&lt;'Informações do financiamento'!$C$6,('Tabela SAC x Prime'!B502+1),"")</f>
        <v/>
      </c>
      <c r="C503" s="21" t="str">
        <f>IF(B503&lt;='Informações do financiamento'!$C$6,'Tabela SAC x Prime'!H502,"")</f>
        <v/>
      </c>
      <c r="D503" s="21" t="str">
        <f>IF(B503&lt;='Informações do financiamento'!$C$6,C503*($C$2),"")</f>
        <v/>
      </c>
      <c r="E503" s="21" t="str">
        <f>IF(B503&lt;='Informações do financiamento'!$C$6,C503+D503,"")</f>
        <v/>
      </c>
      <c r="F503" s="21" t="str">
        <f>IF(B503&lt;='Informações do financiamento'!$C$6,'Informações do financiamento'!$C$4/'Informações do financiamento'!$C$6,"")</f>
        <v/>
      </c>
      <c r="G503" s="21" t="str">
        <f>IF(B503&lt;='Informações do financiamento'!$C$6,F503+D503,"")</f>
        <v/>
      </c>
      <c r="H503" s="22" t="str">
        <f>IF(B503&lt;='Informações do financiamento'!$C$6,E503-G503,"")</f>
        <v/>
      </c>
      <c r="I503" s="27"/>
      <c r="J503" s="27"/>
      <c r="K503" s="20" t="str">
        <f t="shared" si="2"/>
        <v/>
      </c>
      <c r="L503" s="21" t="str">
        <f>IF(K503&lt;='Informações do financiamento'!$C$6,Q502,"")</f>
        <v/>
      </c>
      <c r="M503" s="21" t="str">
        <f>IF(K503&lt;='Informações do financiamento'!$C$6,L503*($C$2),"")</f>
        <v/>
      </c>
      <c r="N503" s="21" t="str">
        <f>IF(K503&lt;='Informações do financiamento'!$C$6,L503+M503,"")</f>
        <v/>
      </c>
      <c r="O503" s="21" t="str">
        <f>IF(K503&lt;='Informações do financiamento'!$C$6,'Tabela SAC x Prime'!P503-'Tabela SAC x Prime'!M503,"")</f>
        <v/>
      </c>
      <c r="P503" s="21" t="str">
        <f>IF(K503&lt;='Informações do financiamento'!$C$6,($L$6*$C$2)/(1-(1/(1+$C$2)^'Informações do financiamento'!$C$6)),"")</f>
        <v/>
      </c>
      <c r="Q503" s="22" t="str">
        <f>IF(K503&lt;='Informações do financiamento'!$C$6,N503-P503,"")</f>
        <v/>
      </c>
      <c r="R503" s="39"/>
    </row>
    <row r="504" spans="1:18" ht="15" customHeight="1">
      <c r="A504" s="27"/>
      <c r="B504" s="20" t="str">
        <f>IF(B503&lt;'Informações do financiamento'!$C$6,('Tabela SAC x Prime'!B503+1),"")</f>
        <v/>
      </c>
      <c r="C504" s="21" t="str">
        <f>IF(B504&lt;='Informações do financiamento'!$C$6,'Tabela SAC x Prime'!H503,"")</f>
        <v/>
      </c>
      <c r="D504" s="21" t="str">
        <f>IF(B504&lt;='Informações do financiamento'!$C$6,C504*($C$2),"")</f>
        <v/>
      </c>
      <c r="E504" s="21" t="str">
        <f>IF(B504&lt;='Informações do financiamento'!$C$6,C504+D504,"")</f>
        <v/>
      </c>
      <c r="F504" s="21" t="str">
        <f>IF(B504&lt;='Informações do financiamento'!$C$6,'Informações do financiamento'!$C$4/'Informações do financiamento'!$C$6,"")</f>
        <v/>
      </c>
      <c r="G504" s="21" t="str">
        <f>IF(B504&lt;='Informações do financiamento'!$C$6,F504+D504,"")</f>
        <v/>
      </c>
      <c r="H504" s="22" t="str">
        <f>IF(B504&lt;='Informações do financiamento'!$C$6,E504-G504,"")</f>
        <v/>
      </c>
      <c r="I504" s="27"/>
      <c r="J504" s="27"/>
      <c r="K504" s="20" t="str">
        <f t="shared" si="2"/>
        <v/>
      </c>
      <c r="L504" s="21" t="str">
        <f>IF(K504&lt;='Informações do financiamento'!$C$6,Q503,"")</f>
        <v/>
      </c>
      <c r="M504" s="21" t="str">
        <f>IF(K504&lt;='Informações do financiamento'!$C$6,L504*($C$2),"")</f>
        <v/>
      </c>
      <c r="N504" s="21" t="str">
        <f>IF(K504&lt;='Informações do financiamento'!$C$6,L504+M504,"")</f>
        <v/>
      </c>
      <c r="O504" s="21" t="str">
        <f>IF(K504&lt;='Informações do financiamento'!$C$6,'Tabela SAC x Prime'!P504-'Tabela SAC x Prime'!M504,"")</f>
        <v/>
      </c>
      <c r="P504" s="21" t="str">
        <f>IF(K504&lt;='Informações do financiamento'!$C$6,($L$6*$C$2)/(1-(1/(1+$C$2)^'Informações do financiamento'!$C$6)),"")</f>
        <v/>
      </c>
      <c r="Q504" s="22" t="str">
        <f>IF(K504&lt;='Informações do financiamento'!$C$6,N504-P504,"")</f>
        <v/>
      </c>
      <c r="R504" s="39"/>
    </row>
    <row r="505" spans="1:18" ht="15" customHeight="1">
      <c r="A505" s="27"/>
      <c r="B505" s="20" t="str">
        <f>IF(B504&lt;'Informações do financiamento'!$C$6,('Tabela SAC x Prime'!B504+1),"")</f>
        <v/>
      </c>
      <c r="C505" s="21" t="str">
        <f>IF(B505&lt;='Informações do financiamento'!$C$6,'Tabela SAC x Prime'!H504,"")</f>
        <v/>
      </c>
      <c r="D505" s="21" t="str">
        <f>IF(B505&lt;='Informações do financiamento'!$C$6,C505*($C$2),"")</f>
        <v/>
      </c>
      <c r="E505" s="21" t="str">
        <f>IF(B505&lt;='Informações do financiamento'!$C$6,C505+D505,"")</f>
        <v/>
      </c>
      <c r="F505" s="21" t="str">
        <f>IF(B505&lt;='Informações do financiamento'!$C$6,'Informações do financiamento'!$C$4/'Informações do financiamento'!$C$6,"")</f>
        <v/>
      </c>
      <c r="G505" s="21" t="str">
        <f>IF(B505&lt;='Informações do financiamento'!$C$6,F505+D505,"")</f>
        <v/>
      </c>
      <c r="H505" s="22" t="str">
        <f>IF(B505&lt;='Informações do financiamento'!$C$6,E505-G505,"")</f>
        <v/>
      </c>
      <c r="I505" s="27"/>
      <c r="J505" s="27"/>
      <c r="K505" s="20" t="str">
        <f t="shared" si="2"/>
        <v/>
      </c>
      <c r="L505" s="21" t="str">
        <f>IF(K505&lt;='Informações do financiamento'!$C$6,Q504,"")</f>
        <v/>
      </c>
      <c r="M505" s="21" t="str">
        <f>IF(K505&lt;='Informações do financiamento'!$C$6,L505*($C$2),"")</f>
        <v/>
      </c>
      <c r="N505" s="21" t="str">
        <f>IF(K505&lt;='Informações do financiamento'!$C$6,L505+M505,"")</f>
        <v/>
      </c>
      <c r="O505" s="21" t="str">
        <f>IF(K505&lt;='Informações do financiamento'!$C$6,'Tabela SAC x Prime'!P505-'Tabela SAC x Prime'!M505,"")</f>
        <v/>
      </c>
      <c r="P505" s="21" t="str">
        <f>IF(K505&lt;='Informações do financiamento'!$C$6,($L$6*$C$2)/(1-(1/(1+$C$2)^'Informações do financiamento'!$C$6)),"")</f>
        <v/>
      </c>
      <c r="Q505" s="22" t="str">
        <f>IF(K505&lt;='Informações do financiamento'!$C$6,N505-P505,"")</f>
        <v/>
      </c>
      <c r="R505" s="39"/>
    </row>
    <row r="506" spans="1:18" ht="15" customHeight="1">
      <c r="A506" s="27"/>
      <c r="B506" s="20" t="str">
        <f>IF(B505&lt;'Informações do financiamento'!$C$6,('Tabela SAC x Prime'!B505+1),"")</f>
        <v/>
      </c>
      <c r="C506" s="21" t="str">
        <f>IF(B506&lt;='Informações do financiamento'!$C$6,'Tabela SAC x Prime'!H505,"")</f>
        <v/>
      </c>
      <c r="D506" s="21" t="str">
        <f>IF(B506&lt;='Informações do financiamento'!$C$6,C506*($C$2),"")</f>
        <v/>
      </c>
      <c r="E506" s="21" t="str">
        <f>IF(B506&lt;='Informações do financiamento'!$C$6,C506+D506,"")</f>
        <v/>
      </c>
      <c r="F506" s="21" t="str">
        <f>IF(B506&lt;='Informações do financiamento'!$C$6,'Informações do financiamento'!$C$4/'Informações do financiamento'!$C$6,"")</f>
        <v/>
      </c>
      <c r="G506" s="21" t="str">
        <f>IF(B506&lt;='Informações do financiamento'!$C$6,F506+D506,"")</f>
        <v/>
      </c>
      <c r="H506" s="22" t="str">
        <f>IF(B506&lt;='Informações do financiamento'!$C$6,E506-G506,"")</f>
        <v/>
      </c>
      <c r="I506" s="27"/>
      <c r="J506" s="27"/>
      <c r="K506" s="20" t="str">
        <f t="shared" si="2"/>
        <v/>
      </c>
      <c r="L506" s="21" t="str">
        <f>IF(K506&lt;='Informações do financiamento'!$C$6,Q505,"")</f>
        <v/>
      </c>
      <c r="M506" s="21" t="str">
        <f>IF(K506&lt;='Informações do financiamento'!$C$6,L506*($C$2),"")</f>
        <v/>
      </c>
      <c r="N506" s="21" t="str">
        <f>IF(K506&lt;='Informações do financiamento'!$C$6,L506+M506,"")</f>
        <v/>
      </c>
      <c r="O506" s="21" t="str">
        <f>IF(K506&lt;='Informações do financiamento'!$C$6,'Tabela SAC x Prime'!P506-'Tabela SAC x Prime'!M506,"")</f>
        <v/>
      </c>
      <c r="P506" s="21" t="str">
        <f>IF(K506&lt;='Informações do financiamento'!$C$6,($L$6*$C$2)/(1-(1/(1+$C$2)^'Informações do financiamento'!$C$6)),"")</f>
        <v/>
      </c>
      <c r="Q506" s="22" t="str">
        <f>IF(K506&lt;='Informações do financiamento'!$C$6,N506-P506,"")</f>
        <v/>
      </c>
      <c r="R506" s="39"/>
    </row>
    <row r="507" spans="1:18" ht="15" customHeight="1">
      <c r="A507" s="27"/>
      <c r="B507" s="20" t="str">
        <f>IF(B506&lt;'Informações do financiamento'!$C$6,('Tabela SAC x Prime'!B506+1),"")</f>
        <v/>
      </c>
      <c r="C507" s="21" t="str">
        <f>IF(B507&lt;='Informações do financiamento'!$C$6,'Tabela SAC x Prime'!H506,"")</f>
        <v/>
      </c>
      <c r="D507" s="21" t="str">
        <f>IF(B507&lt;='Informações do financiamento'!$C$6,C507*($C$2),"")</f>
        <v/>
      </c>
      <c r="E507" s="21" t="str">
        <f>IF(B507&lt;='Informações do financiamento'!$C$6,C507+D507,"")</f>
        <v/>
      </c>
      <c r="F507" s="21" t="str">
        <f>IF(B507&lt;='Informações do financiamento'!$C$6,'Informações do financiamento'!$C$4/'Informações do financiamento'!$C$6,"")</f>
        <v/>
      </c>
      <c r="G507" s="21" t="str">
        <f>IF(B507&lt;='Informações do financiamento'!$C$6,F507+D507,"")</f>
        <v/>
      </c>
      <c r="H507" s="22" t="str">
        <f>IF(B507&lt;='Informações do financiamento'!$C$6,E507-G507,"")</f>
        <v/>
      </c>
      <c r="I507" s="27"/>
      <c r="J507" s="27"/>
      <c r="K507" s="20" t="str">
        <f t="shared" si="2"/>
        <v/>
      </c>
      <c r="L507" s="21" t="str">
        <f>IF(K507&lt;='Informações do financiamento'!$C$6,Q506,"")</f>
        <v/>
      </c>
      <c r="M507" s="21" t="str">
        <f>IF(K507&lt;='Informações do financiamento'!$C$6,L507*($C$2),"")</f>
        <v/>
      </c>
      <c r="N507" s="21" t="str">
        <f>IF(K507&lt;='Informações do financiamento'!$C$6,L507+M507,"")</f>
        <v/>
      </c>
      <c r="O507" s="21" t="str">
        <f>IF(K507&lt;='Informações do financiamento'!$C$6,'Tabela SAC x Prime'!P507-'Tabela SAC x Prime'!M507,"")</f>
        <v/>
      </c>
      <c r="P507" s="21" t="str">
        <f>IF(K507&lt;='Informações do financiamento'!$C$6,($L$6*$C$2)/(1-(1/(1+$C$2)^'Informações do financiamento'!$C$6)),"")</f>
        <v/>
      </c>
      <c r="Q507" s="22" t="str">
        <f>IF(K507&lt;='Informações do financiamento'!$C$6,N507-P507,"")</f>
        <v/>
      </c>
      <c r="R507" s="39"/>
    </row>
    <row r="508" spans="1:18" ht="15" customHeight="1">
      <c r="A508" s="27"/>
      <c r="B508" s="20" t="str">
        <f>IF(B507&lt;'Informações do financiamento'!$C$6,('Tabela SAC x Prime'!B507+1),"")</f>
        <v/>
      </c>
      <c r="C508" s="21" t="str">
        <f>IF(B508&lt;='Informações do financiamento'!$C$6,'Tabela SAC x Prime'!H507,"")</f>
        <v/>
      </c>
      <c r="D508" s="21" t="str">
        <f>IF(B508&lt;='Informações do financiamento'!$C$6,C508*($C$2),"")</f>
        <v/>
      </c>
      <c r="E508" s="21" t="str">
        <f>IF(B508&lt;='Informações do financiamento'!$C$6,C508+D508,"")</f>
        <v/>
      </c>
      <c r="F508" s="21" t="str">
        <f>IF(B508&lt;='Informações do financiamento'!$C$6,'Informações do financiamento'!$C$4/'Informações do financiamento'!$C$6,"")</f>
        <v/>
      </c>
      <c r="G508" s="21" t="str">
        <f>IF(B508&lt;='Informações do financiamento'!$C$6,F508+D508,"")</f>
        <v/>
      </c>
      <c r="H508" s="22" t="str">
        <f>IF(B508&lt;='Informações do financiamento'!$C$6,E508-G508,"")</f>
        <v/>
      </c>
      <c r="I508" s="27"/>
      <c r="J508" s="27"/>
      <c r="K508" s="20" t="str">
        <f t="shared" si="2"/>
        <v/>
      </c>
      <c r="L508" s="21" t="str">
        <f>IF(K508&lt;='Informações do financiamento'!$C$6,Q507,"")</f>
        <v/>
      </c>
      <c r="M508" s="21" t="str">
        <f>IF(K508&lt;='Informações do financiamento'!$C$6,L508*($C$2),"")</f>
        <v/>
      </c>
      <c r="N508" s="21" t="str">
        <f>IF(K508&lt;='Informações do financiamento'!$C$6,L508+M508,"")</f>
        <v/>
      </c>
      <c r="O508" s="21" t="str">
        <f>IF(K508&lt;='Informações do financiamento'!$C$6,'Tabela SAC x Prime'!P508-'Tabela SAC x Prime'!M508,"")</f>
        <v/>
      </c>
      <c r="P508" s="21" t="str">
        <f>IF(K508&lt;='Informações do financiamento'!$C$6,($L$6*$C$2)/(1-(1/(1+$C$2)^'Informações do financiamento'!$C$6)),"")</f>
        <v/>
      </c>
      <c r="Q508" s="22" t="str">
        <f>IF(K508&lt;='Informações do financiamento'!$C$6,N508-P508,"")</f>
        <v/>
      </c>
      <c r="R508" s="39"/>
    </row>
    <row r="509" spans="1:18" ht="15" customHeight="1">
      <c r="A509" s="27"/>
      <c r="B509" s="20" t="str">
        <f>IF(B508&lt;'Informações do financiamento'!$C$6,('Tabela SAC x Prime'!B508+1),"")</f>
        <v/>
      </c>
      <c r="C509" s="21" t="str">
        <f>IF(B509&lt;='Informações do financiamento'!$C$6,'Tabela SAC x Prime'!H508,"")</f>
        <v/>
      </c>
      <c r="D509" s="21" t="str">
        <f>IF(B509&lt;='Informações do financiamento'!$C$6,C509*($C$2),"")</f>
        <v/>
      </c>
      <c r="E509" s="21" t="str">
        <f>IF(B509&lt;='Informações do financiamento'!$C$6,C509+D509,"")</f>
        <v/>
      </c>
      <c r="F509" s="21" t="str">
        <f>IF(B509&lt;='Informações do financiamento'!$C$6,'Informações do financiamento'!$C$4/'Informações do financiamento'!$C$6,"")</f>
        <v/>
      </c>
      <c r="G509" s="21" t="str">
        <f>IF(B509&lt;='Informações do financiamento'!$C$6,F509+D509,"")</f>
        <v/>
      </c>
      <c r="H509" s="22" t="str">
        <f>IF(B509&lt;='Informações do financiamento'!$C$6,E509-G509,"")</f>
        <v/>
      </c>
      <c r="I509" s="27"/>
      <c r="J509" s="27"/>
      <c r="K509" s="20" t="str">
        <f t="shared" si="2"/>
        <v/>
      </c>
      <c r="L509" s="21" t="str">
        <f>IF(K509&lt;='Informações do financiamento'!$C$6,Q508,"")</f>
        <v/>
      </c>
      <c r="M509" s="21" t="str">
        <f>IF(K509&lt;='Informações do financiamento'!$C$6,L509*($C$2),"")</f>
        <v/>
      </c>
      <c r="N509" s="21" t="str">
        <f>IF(K509&lt;='Informações do financiamento'!$C$6,L509+M509,"")</f>
        <v/>
      </c>
      <c r="O509" s="21" t="str">
        <f>IF(K509&lt;='Informações do financiamento'!$C$6,'Tabela SAC x Prime'!P509-'Tabela SAC x Prime'!M509,"")</f>
        <v/>
      </c>
      <c r="P509" s="21" t="str">
        <f>IF(K509&lt;='Informações do financiamento'!$C$6,($L$6*$C$2)/(1-(1/(1+$C$2)^'Informações do financiamento'!$C$6)),"")</f>
        <v/>
      </c>
      <c r="Q509" s="22" t="str">
        <f>IF(K509&lt;='Informações do financiamento'!$C$6,N509-P509,"")</f>
        <v/>
      </c>
      <c r="R509" s="39"/>
    </row>
    <row r="510" spans="1:18" ht="15" customHeight="1">
      <c r="A510" s="27"/>
      <c r="B510" s="20" t="str">
        <f>IF(B509&lt;'Informações do financiamento'!$C$6,('Tabela SAC x Prime'!B509+1),"")</f>
        <v/>
      </c>
      <c r="C510" s="21" t="str">
        <f>IF(B510&lt;='Informações do financiamento'!$C$6,'Tabela SAC x Prime'!H509,"")</f>
        <v/>
      </c>
      <c r="D510" s="21" t="str">
        <f>IF(B510&lt;='Informações do financiamento'!$C$6,C510*($C$2),"")</f>
        <v/>
      </c>
      <c r="E510" s="21" t="str">
        <f>IF(B510&lt;='Informações do financiamento'!$C$6,C510+D510,"")</f>
        <v/>
      </c>
      <c r="F510" s="21" t="str">
        <f>IF(B510&lt;='Informações do financiamento'!$C$6,'Informações do financiamento'!$C$4/'Informações do financiamento'!$C$6,"")</f>
        <v/>
      </c>
      <c r="G510" s="21" t="str">
        <f>IF(B510&lt;='Informações do financiamento'!$C$6,F510+D510,"")</f>
        <v/>
      </c>
      <c r="H510" s="22" t="str">
        <f>IF(B510&lt;='Informações do financiamento'!$C$6,E510-G510,"")</f>
        <v/>
      </c>
      <c r="I510" s="27"/>
      <c r="J510" s="27"/>
      <c r="K510" s="20" t="str">
        <f t="shared" si="2"/>
        <v/>
      </c>
      <c r="L510" s="21" t="str">
        <f>IF(K510&lt;='Informações do financiamento'!$C$6,Q509,"")</f>
        <v/>
      </c>
      <c r="M510" s="21" t="str">
        <f>IF(K510&lt;='Informações do financiamento'!$C$6,L510*($C$2),"")</f>
        <v/>
      </c>
      <c r="N510" s="21" t="str">
        <f>IF(K510&lt;='Informações do financiamento'!$C$6,L510+M510,"")</f>
        <v/>
      </c>
      <c r="O510" s="21" t="str">
        <f>IF(K510&lt;='Informações do financiamento'!$C$6,'Tabela SAC x Prime'!P510-'Tabela SAC x Prime'!M510,"")</f>
        <v/>
      </c>
      <c r="P510" s="21" t="str">
        <f>IF(K510&lt;='Informações do financiamento'!$C$6,($L$6*$C$2)/(1-(1/(1+$C$2)^'Informações do financiamento'!$C$6)),"")</f>
        <v/>
      </c>
      <c r="Q510" s="22" t="str">
        <f>IF(K510&lt;='Informações do financiamento'!$C$6,N510-P510,"")</f>
        <v/>
      </c>
      <c r="R510" s="39"/>
    </row>
    <row r="511" spans="1:18" ht="15" customHeight="1">
      <c r="A511" s="27"/>
      <c r="B511" s="20" t="str">
        <f>IF(B510&lt;'Informações do financiamento'!$C$6,('Tabela SAC x Prime'!B510+1),"")</f>
        <v/>
      </c>
      <c r="C511" s="21" t="str">
        <f>IF(B511&lt;='Informações do financiamento'!$C$6,'Tabela SAC x Prime'!H510,"")</f>
        <v/>
      </c>
      <c r="D511" s="21" t="str">
        <f>IF(B511&lt;='Informações do financiamento'!$C$6,C511*($C$2),"")</f>
        <v/>
      </c>
      <c r="E511" s="21" t="str">
        <f>IF(B511&lt;='Informações do financiamento'!$C$6,C511+D511,"")</f>
        <v/>
      </c>
      <c r="F511" s="21" t="str">
        <f>IF(B511&lt;='Informações do financiamento'!$C$6,'Informações do financiamento'!$C$4/'Informações do financiamento'!$C$6,"")</f>
        <v/>
      </c>
      <c r="G511" s="21" t="str">
        <f>IF(B511&lt;='Informações do financiamento'!$C$6,F511+D511,"")</f>
        <v/>
      </c>
      <c r="H511" s="22" t="str">
        <f>IF(B511&lt;='Informações do financiamento'!$C$6,E511-G511,"")</f>
        <v/>
      </c>
      <c r="I511" s="27"/>
      <c r="J511" s="27"/>
      <c r="K511" s="20" t="str">
        <f t="shared" si="2"/>
        <v/>
      </c>
      <c r="L511" s="21" t="str">
        <f>IF(K511&lt;='Informações do financiamento'!$C$6,Q510,"")</f>
        <v/>
      </c>
      <c r="M511" s="21" t="str">
        <f>IF(K511&lt;='Informações do financiamento'!$C$6,L511*($C$2),"")</f>
        <v/>
      </c>
      <c r="N511" s="21" t="str">
        <f>IF(K511&lt;='Informações do financiamento'!$C$6,L511+M511,"")</f>
        <v/>
      </c>
      <c r="O511" s="21" t="str">
        <f>IF(K511&lt;='Informações do financiamento'!$C$6,'Tabela SAC x Prime'!P511-'Tabela SAC x Prime'!M511,"")</f>
        <v/>
      </c>
      <c r="P511" s="21" t="str">
        <f>IF(K511&lt;='Informações do financiamento'!$C$6,($L$6*$C$2)/(1-(1/(1+$C$2)^'Informações do financiamento'!$C$6)),"")</f>
        <v/>
      </c>
      <c r="Q511" s="22" t="str">
        <f>IF(K511&lt;='Informações do financiamento'!$C$6,N511-P511,"")</f>
        <v/>
      </c>
      <c r="R511" s="39"/>
    </row>
    <row r="512" spans="1:18" ht="15" customHeight="1">
      <c r="A512" s="27"/>
      <c r="B512" s="20" t="str">
        <f>IF(B511&lt;'Informações do financiamento'!$C$6,('Tabela SAC x Prime'!B511+1),"")</f>
        <v/>
      </c>
      <c r="C512" s="21" t="str">
        <f>IF(B512&lt;='Informações do financiamento'!$C$6,'Tabela SAC x Prime'!H511,"")</f>
        <v/>
      </c>
      <c r="D512" s="21" t="str">
        <f>IF(B512&lt;='Informações do financiamento'!$C$6,C512*($C$2),"")</f>
        <v/>
      </c>
      <c r="E512" s="21" t="str">
        <f>IF(B512&lt;='Informações do financiamento'!$C$6,C512+D512,"")</f>
        <v/>
      </c>
      <c r="F512" s="21" t="str">
        <f>IF(B512&lt;='Informações do financiamento'!$C$6,'Informações do financiamento'!$C$4/'Informações do financiamento'!$C$6,"")</f>
        <v/>
      </c>
      <c r="G512" s="21" t="str">
        <f>IF(B512&lt;='Informações do financiamento'!$C$6,F512+D512,"")</f>
        <v/>
      </c>
      <c r="H512" s="22" t="str">
        <f>IF(B512&lt;='Informações do financiamento'!$C$6,E512-G512,"")</f>
        <v/>
      </c>
      <c r="I512" s="27"/>
      <c r="J512" s="27"/>
      <c r="K512" s="20" t="str">
        <f t="shared" si="2"/>
        <v/>
      </c>
      <c r="L512" s="21" t="str">
        <f>IF(K512&lt;='Informações do financiamento'!$C$6,Q511,"")</f>
        <v/>
      </c>
      <c r="M512" s="21" t="str">
        <f>IF(K512&lt;='Informações do financiamento'!$C$6,L512*($C$2),"")</f>
        <v/>
      </c>
      <c r="N512" s="21" t="str">
        <f>IF(K512&lt;='Informações do financiamento'!$C$6,L512+M512,"")</f>
        <v/>
      </c>
      <c r="O512" s="21" t="str">
        <f>IF(K512&lt;='Informações do financiamento'!$C$6,'Tabela SAC x Prime'!P512-'Tabela SAC x Prime'!M512,"")</f>
        <v/>
      </c>
      <c r="P512" s="21" t="str">
        <f>IF(K512&lt;='Informações do financiamento'!$C$6,($L$6*$C$2)/(1-(1/(1+$C$2)^'Informações do financiamento'!$C$6)),"")</f>
        <v/>
      </c>
      <c r="Q512" s="22" t="str">
        <f>IF(K512&lt;='Informações do financiamento'!$C$6,N512-P512,"")</f>
        <v/>
      </c>
      <c r="R512" s="39"/>
    </row>
    <row r="513" spans="1:18" ht="15" customHeight="1">
      <c r="A513" s="27"/>
      <c r="B513" s="20" t="str">
        <f>IF(B512&lt;'Informações do financiamento'!$C$6,('Tabela SAC x Prime'!B512+1),"")</f>
        <v/>
      </c>
      <c r="C513" s="21" t="str">
        <f>IF(B513&lt;='Informações do financiamento'!$C$6,'Tabela SAC x Prime'!H512,"")</f>
        <v/>
      </c>
      <c r="D513" s="21" t="str">
        <f>IF(B513&lt;='Informações do financiamento'!$C$6,C513*($C$2),"")</f>
        <v/>
      </c>
      <c r="E513" s="21" t="str">
        <f>IF(B513&lt;='Informações do financiamento'!$C$6,C513+D513,"")</f>
        <v/>
      </c>
      <c r="F513" s="21" t="str">
        <f>IF(B513&lt;='Informações do financiamento'!$C$6,'Informações do financiamento'!$C$4/'Informações do financiamento'!$C$6,"")</f>
        <v/>
      </c>
      <c r="G513" s="21" t="str">
        <f>IF(B513&lt;='Informações do financiamento'!$C$6,F513+D513,"")</f>
        <v/>
      </c>
      <c r="H513" s="22" t="str">
        <f>IF(B513&lt;='Informações do financiamento'!$C$6,E513-G513,"")</f>
        <v/>
      </c>
      <c r="I513" s="27"/>
      <c r="J513" s="27"/>
      <c r="K513" s="20" t="str">
        <f t="shared" si="2"/>
        <v/>
      </c>
      <c r="L513" s="21" t="str">
        <f>IF(K513&lt;='Informações do financiamento'!$C$6,Q512,"")</f>
        <v/>
      </c>
      <c r="M513" s="21" t="str">
        <f>IF(K513&lt;='Informações do financiamento'!$C$6,L513*($C$2),"")</f>
        <v/>
      </c>
      <c r="N513" s="21" t="str">
        <f>IF(K513&lt;='Informações do financiamento'!$C$6,L513+M513,"")</f>
        <v/>
      </c>
      <c r="O513" s="21" t="str">
        <f>IF(K513&lt;='Informações do financiamento'!$C$6,'Tabela SAC x Prime'!P513-'Tabela SAC x Prime'!M513,"")</f>
        <v/>
      </c>
      <c r="P513" s="21" t="str">
        <f>IF(K513&lt;='Informações do financiamento'!$C$6,($L$6*$C$2)/(1-(1/(1+$C$2)^'Informações do financiamento'!$C$6)),"")</f>
        <v/>
      </c>
      <c r="Q513" s="22" t="str">
        <f>IF(K513&lt;='Informações do financiamento'!$C$6,N513-P513,"")</f>
        <v/>
      </c>
      <c r="R513" s="39"/>
    </row>
    <row r="514" spans="1:18" ht="15" customHeight="1">
      <c r="A514" s="27"/>
      <c r="B514" s="20" t="str">
        <f>IF(B513&lt;'Informações do financiamento'!$C$6,('Tabela SAC x Prime'!B513+1),"")</f>
        <v/>
      </c>
      <c r="C514" s="21" t="str">
        <f>IF(B514&lt;='Informações do financiamento'!$C$6,'Tabela SAC x Prime'!H513,"")</f>
        <v/>
      </c>
      <c r="D514" s="21" t="str">
        <f>IF(B514&lt;='Informações do financiamento'!$C$6,C514*($C$2),"")</f>
        <v/>
      </c>
      <c r="E514" s="21" t="str">
        <f>IF(B514&lt;='Informações do financiamento'!$C$6,C514+D514,"")</f>
        <v/>
      </c>
      <c r="F514" s="21" t="str">
        <f>IF(B514&lt;='Informações do financiamento'!$C$6,'Informações do financiamento'!$C$4/'Informações do financiamento'!$C$6,"")</f>
        <v/>
      </c>
      <c r="G514" s="21" t="str">
        <f>IF(B514&lt;='Informações do financiamento'!$C$6,F514+D514,"")</f>
        <v/>
      </c>
      <c r="H514" s="22" t="str">
        <f>IF(B514&lt;='Informações do financiamento'!$C$6,E514-G514,"")</f>
        <v/>
      </c>
      <c r="I514" s="27"/>
      <c r="J514" s="27"/>
      <c r="K514" s="20" t="str">
        <f t="shared" si="2"/>
        <v/>
      </c>
      <c r="L514" s="21" t="str">
        <f>IF(K514&lt;='Informações do financiamento'!$C$6,Q513,"")</f>
        <v/>
      </c>
      <c r="M514" s="21" t="str">
        <f>IF(K514&lt;='Informações do financiamento'!$C$6,L514*($C$2),"")</f>
        <v/>
      </c>
      <c r="N514" s="21" t="str">
        <f>IF(K514&lt;='Informações do financiamento'!$C$6,L514+M514,"")</f>
        <v/>
      </c>
      <c r="O514" s="21" t="str">
        <f>IF(K514&lt;='Informações do financiamento'!$C$6,'Tabela SAC x Prime'!P514-'Tabela SAC x Prime'!M514,"")</f>
        <v/>
      </c>
      <c r="P514" s="21" t="str">
        <f>IF(K514&lt;='Informações do financiamento'!$C$6,($L$6*$C$2)/(1-(1/(1+$C$2)^'Informações do financiamento'!$C$6)),"")</f>
        <v/>
      </c>
      <c r="Q514" s="22" t="str">
        <f>IF(K514&lt;='Informações do financiamento'!$C$6,N514-P514,"")</f>
        <v/>
      </c>
      <c r="R514" s="39"/>
    </row>
    <row r="515" spans="1:18" ht="15" customHeight="1">
      <c r="A515" s="27"/>
      <c r="B515" s="20" t="str">
        <f>IF(B514&lt;'Informações do financiamento'!$C$6,('Tabela SAC x Prime'!B514+1),"")</f>
        <v/>
      </c>
      <c r="C515" s="21" t="str">
        <f>IF(B515&lt;='Informações do financiamento'!$C$6,'Tabela SAC x Prime'!H514,"")</f>
        <v/>
      </c>
      <c r="D515" s="21" t="str">
        <f>IF(B515&lt;='Informações do financiamento'!$C$6,C515*($C$2),"")</f>
        <v/>
      </c>
      <c r="E515" s="21" t="str">
        <f>IF(B515&lt;='Informações do financiamento'!$C$6,C515+D515,"")</f>
        <v/>
      </c>
      <c r="F515" s="21" t="str">
        <f>IF(B515&lt;='Informações do financiamento'!$C$6,'Informações do financiamento'!$C$4/'Informações do financiamento'!$C$6,"")</f>
        <v/>
      </c>
      <c r="G515" s="21" t="str">
        <f>IF(B515&lt;='Informações do financiamento'!$C$6,F515+D515,"")</f>
        <v/>
      </c>
      <c r="H515" s="22" t="str">
        <f>IF(B515&lt;='Informações do financiamento'!$C$6,E515-G515,"")</f>
        <v/>
      </c>
      <c r="I515" s="27"/>
      <c r="J515" s="27"/>
      <c r="K515" s="20" t="str">
        <f t="shared" si="2"/>
        <v/>
      </c>
      <c r="L515" s="21" t="str">
        <f>IF(K515&lt;='Informações do financiamento'!$C$6,Q514,"")</f>
        <v/>
      </c>
      <c r="M515" s="21" t="str">
        <f>IF(K515&lt;='Informações do financiamento'!$C$6,L515*($C$2),"")</f>
        <v/>
      </c>
      <c r="N515" s="21" t="str">
        <f>IF(K515&lt;='Informações do financiamento'!$C$6,L515+M515,"")</f>
        <v/>
      </c>
      <c r="O515" s="21" t="str">
        <f>IF(K515&lt;='Informações do financiamento'!$C$6,'Tabela SAC x Prime'!P515-'Tabela SAC x Prime'!M515,"")</f>
        <v/>
      </c>
      <c r="P515" s="21" t="str">
        <f>IF(K515&lt;='Informações do financiamento'!$C$6,($L$6*$C$2)/(1-(1/(1+$C$2)^'Informações do financiamento'!$C$6)),"")</f>
        <v/>
      </c>
      <c r="Q515" s="22" t="str">
        <f>IF(K515&lt;='Informações do financiamento'!$C$6,N515-P515,"")</f>
        <v/>
      </c>
      <c r="R515" s="39"/>
    </row>
    <row r="516" spans="1:18" ht="15" customHeight="1">
      <c r="A516" s="27"/>
      <c r="B516" s="20" t="str">
        <f>IF(B515&lt;'Informações do financiamento'!$C$6,('Tabela SAC x Prime'!B515+1),"")</f>
        <v/>
      </c>
      <c r="C516" s="21" t="str">
        <f>IF(B516&lt;='Informações do financiamento'!$C$6,'Tabela SAC x Prime'!H515,"")</f>
        <v/>
      </c>
      <c r="D516" s="21" t="str">
        <f>IF(B516&lt;='Informações do financiamento'!$C$6,C516*($C$2),"")</f>
        <v/>
      </c>
      <c r="E516" s="21" t="str">
        <f>IF(B516&lt;='Informações do financiamento'!$C$6,C516+D516,"")</f>
        <v/>
      </c>
      <c r="F516" s="21" t="str">
        <f>IF(B516&lt;='Informações do financiamento'!$C$6,'Informações do financiamento'!$C$4/'Informações do financiamento'!$C$6,"")</f>
        <v/>
      </c>
      <c r="G516" s="21" t="str">
        <f>IF(B516&lt;='Informações do financiamento'!$C$6,F516+D516,"")</f>
        <v/>
      </c>
      <c r="H516" s="22" t="str">
        <f>IF(B516&lt;='Informações do financiamento'!$C$6,E516-G516,"")</f>
        <v/>
      </c>
      <c r="I516" s="27"/>
      <c r="J516" s="27"/>
      <c r="K516" s="20" t="str">
        <f t="shared" si="2"/>
        <v/>
      </c>
      <c r="L516" s="21" t="str">
        <f>IF(K516&lt;='Informações do financiamento'!$C$6,Q515,"")</f>
        <v/>
      </c>
      <c r="M516" s="21" t="str">
        <f>IF(K516&lt;='Informações do financiamento'!$C$6,L516*($C$2),"")</f>
        <v/>
      </c>
      <c r="N516" s="21" t="str">
        <f>IF(K516&lt;='Informações do financiamento'!$C$6,L516+M516,"")</f>
        <v/>
      </c>
      <c r="O516" s="21" t="str">
        <f>IF(K516&lt;='Informações do financiamento'!$C$6,'Tabela SAC x Prime'!P516-'Tabela SAC x Prime'!M516,"")</f>
        <v/>
      </c>
      <c r="P516" s="21" t="str">
        <f>IF(K516&lt;='Informações do financiamento'!$C$6,($L$6*$C$2)/(1-(1/(1+$C$2)^'Informações do financiamento'!$C$6)),"")</f>
        <v/>
      </c>
      <c r="Q516" s="22" t="str">
        <f>IF(K516&lt;='Informações do financiamento'!$C$6,N516-P516,"")</f>
        <v/>
      </c>
      <c r="R516" s="39"/>
    </row>
    <row r="517" spans="1:18" ht="15" customHeight="1">
      <c r="A517" s="27"/>
      <c r="B517" s="20" t="str">
        <f>IF(B516&lt;'Informações do financiamento'!$C$6,('Tabela SAC x Prime'!B516+1),"")</f>
        <v/>
      </c>
      <c r="C517" s="21" t="str">
        <f>IF(B517&lt;='Informações do financiamento'!$C$6,'Tabela SAC x Prime'!H516,"")</f>
        <v/>
      </c>
      <c r="D517" s="21" t="str">
        <f>IF(B517&lt;='Informações do financiamento'!$C$6,C517*($C$2),"")</f>
        <v/>
      </c>
      <c r="E517" s="21" t="str">
        <f>IF(B517&lt;='Informações do financiamento'!$C$6,C517+D517,"")</f>
        <v/>
      </c>
      <c r="F517" s="21" t="str">
        <f>IF(B517&lt;='Informações do financiamento'!$C$6,'Informações do financiamento'!$C$4/'Informações do financiamento'!$C$6,"")</f>
        <v/>
      </c>
      <c r="G517" s="21" t="str">
        <f>IF(B517&lt;='Informações do financiamento'!$C$6,F517+D517,"")</f>
        <v/>
      </c>
      <c r="H517" s="22" t="str">
        <f>IF(B517&lt;='Informações do financiamento'!$C$6,E517-G517,"")</f>
        <v/>
      </c>
      <c r="I517" s="27"/>
      <c r="J517" s="27"/>
      <c r="K517" s="20" t="str">
        <f t="shared" si="2"/>
        <v/>
      </c>
      <c r="L517" s="21" t="str">
        <f>IF(K517&lt;='Informações do financiamento'!$C$6,Q516,"")</f>
        <v/>
      </c>
      <c r="M517" s="21" t="str">
        <f>IF(K517&lt;='Informações do financiamento'!$C$6,L517*($C$2),"")</f>
        <v/>
      </c>
      <c r="N517" s="21" t="str">
        <f>IF(K517&lt;='Informações do financiamento'!$C$6,L517+M517,"")</f>
        <v/>
      </c>
      <c r="O517" s="21" t="str">
        <f>IF(K517&lt;='Informações do financiamento'!$C$6,'Tabela SAC x Prime'!P517-'Tabela SAC x Prime'!M517,"")</f>
        <v/>
      </c>
      <c r="P517" s="21" t="str">
        <f>IF(K517&lt;='Informações do financiamento'!$C$6,($L$6*$C$2)/(1-(1/(1+$C$2)^'Informações do financiamento'!$C$6)),"")</f>
        <v/>
      </c>
      <c r="Q517" s="22" t="str">
        <f>IF(K517&lt;='Informações do financiamento'!$C$6,N517-P517,"")</f>
        <v/>
      </c>
      <c r="R517" s="39"/>
    </row>
    <row r="518" spans="1:18" ht="15" customHeight="1">
      <c r="A518" s="27"/>
      <c r="B518" s="20" t="str">
        <f>IF(B517&lt;'Informações do financiamento'!$C$6,('Tabela SAC x Prime'!B517+1),"")</f>
        <v/>
      </c>
      <c r="C518" s="21" t="str">
        <f>IF(B518&lt;='Informações do financiamento'!$C$6,'Tabela SAC x Prime'!H517,"")</f>
        <v/>
      </c>
      <c r="D518" s="21" t="str">
        <f>IF(B518&lt;='Informações do financiamento'!$C$6,C518*($C$2),"")</f>
        <v/>
      </c>
      <c r="E518" s="21" t="str">
        <f>IF(B518&lt;='Informações do financiamento'!$C$6,C518+D518,"")</f>
        <v/>
      </c>
      <c r="F518" s="21" t="str">
        <f>IF(B518&lt;='Informações do financiamento'!$C$6,'Informações do financiamento'!$C$4/'Informações do financiamento'!$C$6,"")</f>
        <v/>
      </c>
      <c r="G518" s="21" t="str">
        <f>IF(B518&lt;='Informações do financiamento'!$C$6,F518+D518,"")</f>
        <v/>
      </c>
      <c r="H518" s="22" t="str">
        <f>IF(B518&lt;='Informações do financiamento'!$C$6,E518-G518,"")</f>
        <v/>
      </c>
      <c r="I518" s="27"/>
      <c r="J518" s="27"/>
      <c r="K518" s="20" t="str">
        <f t="shared" si="2"/>
        <v/>
      </c>
      <c r="L518" s="21" t="str">
        <f>IF(K518&lt;='Informações do financiamento'!$C$6,Q517,"")</f>
        <v/>
      </c>
      <c r="M518" s="21" t="str">
        <f>IF(K518&lt;='Informações do financiamento'!$C$6,L518*($C$2),"")</f>
        <v/>
      </c>
      <c r="N518" s="21" t="str">
        <f>IF(K518&lt;='Informações do financiamento'!$C$6,L518+M518,"")</f>
        <v/>
      </c>
      <c r="O518" s="21" t="str">
        <f>IF(K518&lt;='Informações do financiamento'!$C$6,'Tabela SAC x Prime'!P518-'Tabela SAC x Prime'!M518,"")</f>
        <v/>
      </c>
      <c r="P518" s="21" t="str">
        <f>IF(K518&lt;='Informações do financiamento'!$C$6,($L$6*$C$2)/(1-(1/(1+$C$2)^'Informações do financiamento'!$C$6)),"")</f>
        <v/>
      </c>
      <c r="Q518" s="22" t="str">
        <f>IF(K518&lt;='Informações do financiamento'!$C$6,N518-P518,"")</f>
        <v/>
      </c>
      <c r="R518" s="39"/>
    </row>
    <row r="519" spans="1:18" ht="15" customHeight="1">
      <c r="A519" s="27"/>
      <c r="B519" s="20" t="str">
        <f>IF(B518&lt;'Informações do financiamento'!$C$6,('Tabela SAC x Prime'!B518+1),"")</f>
        <v/>
      </c>
      <c r="C519" s="21" t="str">
        <f>IF(B519&lt;='Informações do financiamento'!$C$6,'Tabela SAC x Prime'!H518,"")</f>
        <v/>
      </c>
      <c r="D519" s="21" t="str">
        <f>IF(B519&lt;='Informações do financiamento'!$C$6,C519*($C$2),"")</f>
        <v/>
      </c>
      <c r="E519" s="21" t="str">
        <f>IF(B519&lt;='Informações do financiamento'!$C$6,C519+D519,"")</f>
        <v/>
      </c>
      <c r="F519" s="21" t="str">
        <f>IF(B519&lt;='Informações do financiamento'!$C$6,'Informações do financiamento'!$C$4/'Informações do financiamento'!$C$6,"")</f>
        <v/>
      </c>
      <c r="G519" s="21" t="str">
        <f>IF(B519&lt;='Informações do financiamento'!$C$6,F519+D519,"")</f>
        <v/>
      </c>
      <c r="H519" s="22" t="str">
        <f>IF(B519&lt;='Informações do financiamento'!$C$6,E519-G519,"")</f>
        <v/>
      </c>
      <c r="I519" s="27"/>
      <c r="J519" s="27"/>
      <c r="K519" s="20" t="str">
        <f t="shared" si="2"/>
        <v/>
      </c>
      <c r="L519" s="21" t="str">
        <f>IF(K519&lt;='Informações do financiamento'!$C$6,Q518,"")</f>
        <v/>
      </c>
      <c r="M519" s="21" t="str">
        <f>IF(K519&lt;='Informações do financiamento'!$C$6,L519*($C$2),"")</f>
        <v/>
      </c>
      <c r="N519" s="21" t="str">
        <f>IF(K519&lt;='Informações do financiamento'!$C$6,L519+M519,"")</f>
        <v/>
      </c>
      <c r="O519" s="21" t="str">
        <f>IF(K519&lt;='Informações do financiamento'!$C$6,'Tabela SAC x Prime'!P519-'Tabela SAC x Prime'!M519,"")</f>
        <v/>
      </c>
      <c r="P519" s="21" t="str">
        <f>IF(K519&lt;='Informações do financiamento'!$C$6,($L$6*$C$2)/(1-(1/(1+$C$2)^'Informações do financiamento'!$C$6)),"")</f>
        <v/>
      </c>
      <c r="Q519" s="22" t="str">
        <f>IF(K519&lt;='Informações do financiamento'!$C$6,N519-P519,"")</f>
        <v/>
      </c>
      <c r="R519" s="39"/>
    </row>
    <row r="520" spans="1:18" ht="15" customHeight="1">
      <c r="A520" s="27"/>
      <c r="B520" s="20" t="str">
        <f>IF(B519&lt;'Informações do financiamento'!$C$6,('Tabela SAC x Prime'!B519+1),"")</f>
        <v/>
      </c>
      <c r="C520" s="21" t="str">
        <f>IF(B520&lt;='Informações do financiamento'!$C$6,'Tabela SAC x Prime'!H519,"")</f>
        <v/>
      </c>
      <c r="D520" s="21" t="str">
        <f>IF(B520&lt;='Informações do financiamento'!$C$6,C520*($C$2),"")</f>
        <v/>
      </c>
      <c r="E520" s="21" t="str">
        <f>IF(B520&lt;='Informações do financiamento'!$C$6,C520+D520,"")</f>
        <v/>
      </c>
      <c r="F520" s="21" t="str">
        <f>IF(B520&lt;='Informações do financiamento'!$C$6,'Informações do financiamento'!$C$4/'Informações do financiamento'!$C$6,"")</f>
        <v/>
      </c>
      <c r="G520" s="21" t="str">
        <f>IF(B520&lt;='Informações do financiamento'!$C$6,F520+D520,"")</f>
        <v/>
      </c>
      <c r="H520" s="22" t="str">
        <f>IF(B520&lt;='Informações do financiamento'!$C$6,E520-G520,"")</f>
        <v/>
      </c>
      <c r="I520" s="27"/>
      <c r="J520" s="27"/>
      <c r="K520" s="20" t="str">
        <f t="shared" si="2"/>
        <v/>
      </c>
      <c r="L520" s="21" t="str">
        <f>IF(K520&lt;='Informações do financiamento'!$C$6,Q519,"")</f>
        <v/>
      </c>
      <c r="M520" s="21" t="str">
        <f>IF(K520&lt;='Informações do financiamento'!$C$6,L520*($C$2),"")</f>
        <v/>
      </c>
      <c r="N520" s="21" t="str">
        <f>IF(K520&lt;='Informações do financiamento'!$C$6,L520+M520,"")</f>
        <v/>
      </c>
      <c r="O520" s="21" t="str">
        <f>IF(K520&lt;='Informações do financiamento'!$C$6,'Tabela SAC x Prime'!P520-'Tabela SAC x Prime'!M520,"")</f>
        <v/>
      </c>
      <c r="P520" s="21" t="str">
        <f>IF(K520&lt;='Informações do financiamento'!$C$6,($L$6*$C$2)/(1-(1/(1+$C$2)^'Informações do financiamento'!$C$6)),"")</f>
        <v/>
      </c>
      <c r="Q520" s="22" t="str">
        <f>IF(K520&lt;='Informações do financiamento'!$C$6,N520-P520,"")</f>
        <v/>
      </c>
      <c r="R520" s="39"/>
    </row>
    <row r="521" spans="1:18" ht="15" customHeight="1">
      <c r="A521" s="27"/>
      <c r="B521" s="20" t="str">
        <f>IF(B520&lt;'Informações do financiamento'!$C$6,('Tabela SAC x Prime'!B520+1),"")</f>
        <v/>
      </c>
      <c r="C521" s="21" t="str">
        <f>IF(B521&lt;='Informações do financiamento'!$C$6,'Tabela SAC x Prime'!H520,"")</f>
        <v/>
      </c>
      <c r="D521" s="21" t="str">
        <f>IF(B521&lt;='Informações do financiamento'!$C$6,C521*($C$2),"")</f>
        <v/>
      </c>
      <c r="E521" s="21" t="str">
        <f>IF(B521&lt;='Informações do financiamento'!$C$6,C521+D521,"")</f>
        <v/>
      </c>
      <c r="F521" s="21" t="str">
        <f>IF(B521&lt;='Informações do financiamento'!$C$6,'Informações do financiamento'!$C$4/'Informações do financiamento'!$C$6,"")</f>
        <v/>
      </c>
      <c r="G521" s="21" t="str">
        <f>IF(B521&lt;='Informações do financiamento'!$C$6,F521+D521,"")</f>
        <v/>
      </c>
      <c r="H521" s="22" t="str">
        <f>IF(B521&lt;='Informações do financiamento'!$C$6,E521-G521,"")</f>
        <v/>
      </c>
      <c r="I521" s="27"/>
      <c r="J521" s="27"/>
      <c r="K521" s="20" t="str">
        <f t="shared" si="2"/>
        <v/>
      </c>
      <c r="L521" s="21" t="str">
        <f>IF(K521&lt;='Informações do financiamento'!$C$6,Q520,"")</f>
        <v/>
      </c>
      <c r="M521" s="21" t="str">
        <f>IF(K521&lt;='Informações do financiamento'!$C$6,L521*($C$2),"")</f>
        <v/>
      </c>
      <c r="N521" s="21" t="str">
        <f>IF(K521&lt;='Informações do financiamento'!$C$6,L521+M521,"")</f>
        <v/>
      </c>
      <c r="O521" s="21" t="str">
        <f>IF(K521&lt;='Informações do financiamento'!$C$6,'Tabela SAC x Prime'!P521-'Tabela SAC x Prime'!M521,"")</f>
        <v/>
      </c>
      <c r="P521" s="21" t="str">
        <f>IF(K521&lt;='Informações do financiamento'!$C$6,($L$6*$C$2)/(1-(1/(1+$C$2)^'Informações do financiamento'!$C$6)),"")</f>
        <v/>
      </c>
      <c r="Q521" s="22" t="str">
        <f>IF(K521&lt;='Informações do financiamento'!$C$6,N521-P521,"")</f>
        <v/>
      </c>
      <c r="R521" s="39"/>
    </row>
    <row r="522" spans="1:18" ht="15" customHeight="1">
      <c r="A522" s="27"/>
      <c r="B522" s="20" t="str">
        <f>IF(B521&lt;'Informações do financiamento'!$C$6,('Tabela SAC x Prime'!B521+1),"")</f>
        <v/>
      </c>
      <c r="C522" s="21" t="str">
        <f>IF(B522&lt;='Informações do financiamento'!$C$6,'Tabela SAC x Prime'!H521,"")</f>
        <v/>
      </c>
      <c r="D522" s="21" t="str">
        <f>IF(B522&lt;='Informações do financiamento'!$C$6,C522*($C$2),"")</f>
        <v/>
      </c>
      <c r="E522" s="21" t="str">
        <f>IF(B522&lt;='Informações do financiamento'!$C$6,C522+D522,"")</f>
        <v/>
      </c>
      <c r="F522" s="21" t="str">
        <f>IF(B522&lt;='Informações do financiamento'!$C$6,'Informações do financiamento'!$C$4/'Informações do financiamento'!$C$6,"")</f>
        <v/>
      </c>
      <c r="G522" s="21" t="str">
        <f>IF(B522&lt;='Informações do financiamento'!$C$6,F522+D522,"")</f>
        <v/>
      </c>
      <c r="H522" s="22" t="str">
        <f>IF(B522&lt;='Informações do financiamento'!$C$6,E522-G522,"")</f>
        <v/>
      </c>
      <c r="I522" s="27"/>
      <c r="J522" s="27"/>
      <c r="K522" s="20" t="str">
        <f t="shared" ref="K522:K585" si="3">B522</f>
        <v/>
      </c>
      <c r="L522" s="21" t="str">
        <f>IF(K522&lt;='Informações do financiamento'!$C$6,Q521,"")</f>
        <v/>
      </c>
      <c r="M522" s="21" t="str">
        <f>IF(K522&lt;='Informações do financiamento'!$C$6,L522*($C$2),"")</f>
        <v/>
      </c>
      <c r="N522" s="21" t="str">
        <f>IF(K522&lt;='Informações do financiamento'!$C$6,L522+M522,"")</f>
        <v/>
      </c>
      <c r="O522" s="21" t="str">
        <f>IF(K522&lt;='Informações do financiamento'!$C$6,'Tabela SAC x Prime'!P522-'Tabela SAC x Prime'!M522,"")</f>
        <v/>
      </c>
      <c r="P522" s="21" t="str">
        <f>IF(K522&lt;='Informações do financiamento'!$C$6,($L$6*$C$2)/(1-(1/(1+$C$2)^'Informações do financiamento'!$C$6)),"")</f>
        <v/>
      </c>
      <c r="Q522" s="22" t="str">
        <f>IF(K522&lt;='Informações do financiamento'!$C$6,N522-P522,"")</f>
        <v/>
      </c>
      <c r="R522" s="39"/>
    </row>
    <row r="523" spans="1:18" ht="15" customHeight="1">
      <c r="A523" s="27"/>
      <c r="B523" s="20" t="str">
        <f>IF(B522&lt;'Informações do financiamento'!$C$6,('Tabela SAC x Prime'!B522+1),"")</f>
        <v/>
      </c>
      <c r="C523" s="21" t="str">
        <f>IF(B523&lt;='Informações do financiamento'!$C$6,'Tabela SAC x Prime'!H522,"")</f>
        <v/>
      </c>
      <c r="D523" s="21" t="str">
        <f>IF(B523&lt;='Informações do financiamento'!$C$6,C523*($C$2),"")</f>
        <v/>
      </c>
      <c r="E523" s="21" t="str">
        <f>IF(B523&lt;='Informações do financiamento'!$C$6,C523+D523,"")</f>
        <v/>
      </c>
      <c r="F523" s="21" t="str">
        <f>IF(B523&lt;='Informações do financiamento'!$C$6,'Informações do financiamento'!$C$4/'Informações do financiamento'!$C$6,"")</f>
        <v/>
      </c>
      <c r="G523" s="21" t="str">
        <f>IF(B523&lt;='Informações do financiamento'!$C$6,F523+D523,"")</f>
        <v/>
      </c>
      <c r="H523" s="22" t="str">
        <f>IF(B523&lt;='Informações do financiamento'!$C$6,E523-G523,"")</f>
        <v/>
      </c>
      <c r="I523" s="27"/>
      <c r="J523" s="27"/>
      <c r="K523" s="20" t="str">
        <f t="shared" si="3"/>
        <v/>
      </c>
      <c r="L523" s="21" t="str">
        <f>IF(K523&lt;='Informações do financiamento'!$C$6,Q522,"")</f>
        <v/>
      </c>
      <c r="M523" s="21" t="str">
        <f>IF(K523&lt;='Informações do financiamento'!$C$6,L523*($C$2),"")</f>
        <v/>
      </c>
      <c r="N523" s="21" t="str">
        <f>IF(K523&lt;='Informações do financiamento'!$C$6,L523+M523,"")</f>
        <v/>
      </c>
      <c r="O523" s="21" t="str">
        <f>IF(K523&lt;='Informações do financiamento'!$C$6,'Tabela SAC x Prime'!P523-'Tabela SAC x Prime'!M523,"")</f>
        <v/>
      </c>
      <c r="P523" s="21" t="str">
        <f>IF(K523&lt;='Informações do financiamento'!$C$6,($L$6*$C$2)/(1-(1/(1+$C$2)^'Informações do financiamento'!$C$6)),"")</f>
        <v/>
      </c>
      <c r="Q523" s="22" t="str">
        <f>IF(K523&lt;='Informações do financiamento'!$C$6,N523-P523,"")</f>
        <v/>
      </c>
      <c r="R523" s="39"/>
    </row>
    <row r="524" spans="1:18" ht="15" customHeight="1">
      <c r="A524" s="27"/>
      <c r="B524" s="20" t="str">
        <f>IF(B523&lt;'Informações do financiamento'!$C$6,('Tabela SAC x Prime'!B523+1),"")</f>
        <v/>
      </c>
      <c r="C524" s="21" t="str">
        <f>IF(B524&lt;='Informações do financiamento'!$C$6,'Tabela SAC x Prime'!H523,"")</f>
        <v/>
      </c>
      <c r="D524" s="21" t="str">
        <f>IF(B524&lt;='Informações do financiamento'!$C$6,C524*($C$2),"")</f>
        <v/>
      </c>
      <c r="E524" s="21" t="str">
        <f>IF(B524&lt;='Informações do financiamento'!$C$6,C524+D524,"")</f>
        <v/>
      </c>
      <c r="F524" s="21" t="str">
        <f>IF(B524&lt;='Informações do financiamento'!$C$6,'Informações do financiamento'!$C$4/'Informações do financiamento'!$C$6,"")</f>
        <v/>
      </c>
      <c r="G524" s="21" t="str">
        <f>IF(B524&lt;='Informações do financiamento'!$C$6,F524+D524,"")</f>
        <v/>
      </c>
      <c r="H524" s="22" t="str">
        <f>IF(B524&lt;='Informações do financiamento'!$C$6,E524-G524,"")</f>
        <v/>
      </c>
      <c r="I524" s="27"/>
      <c r="J524" s="27"/>
      <c r="K524" s="20" t="str">
        <f t="shared" si="3"/>
        <v/>
      </c>
      <c r="L524" s="21" t="str">
        <f>IF(K524&lt;='Informações do financiamento'!$C$6,Q523,"")</f>
        <v/>
      </c>
      <c r="M524" s="21" t="str">
        <f>IF(K524&lt;='Informações do financiamento'!$C$6,L524*($C$2),"")</f>
        <v/>
      </c>
      <c r="N524" s="21" t="str">
        <f>IF(K524&lt;='Informações do financiamento'!$C$6,L524+M524,"")</f>
        <v/>
      </c>
      <c r="O524" s="21" t="str">
        <f>IF(K524&lt;='Informações do financiamento'!$C$6,'Tabela SAC x Prime'!P524-'Tabela SAC x Prime'!M524,"")</f>
        <v/>
      </c>
      <c r="P524" s="21" t="str">
        <f>IF(K524&lt;='Informações do financiamento'!$C$6,($L$6*$C$2)/(1-(1/(1+$C$2)^'Informações do financiamento'!$C$6)),"")</f>
        <v/>
      </c>
      <c r="Q524" s="22" t="str">
        <f>IF(K524&lt;='Informações do financiamento'!$C$6,N524-P524,"")</f>
        <v/>
      </c>
      <c r="R524" s="39"/>
    </row>
    <row r="525" spans="1:18" ht="15" customHeight="1">
      <c r="A525" s="27"/>
      <c r="B525" s="20" t="str">
        <f>IF(B524&lt;'Informações do financiamento'!$C$6,('Tabela SAC x Prime'!B524+1),"")</f>
        <v/>
      </c>
      <c r="C525" s="21" t="str">
        <f>IF(B525&lt;='Informações do financiamento'!$C$6,'Tabela SAC x Prime'!H524,"")</f>
        <v/>
      </c>
      <c r="D525" s="21" t="str">
        <f>IF(B525&lt;='Informações do financiamento'!$C$6,C525*($C$2),"")</f>
        <v/>
      </c>
      <c r="E525" s="21" t="str">
        <f>IF(B525&lt;='Informações do financiamento'!$C$6,C525+D525,"")</f>
        <v/>
      </c>
      <c r="F525" s="21" t="str">
        <f>IF(B525&lt;='Informações do financiamento'!$C$6,'Informações do financiamento'!$C$4/'Informações do financiamento'!$C$6,"")</f>
        <v/>
      </c>
      <c r="G525" s="21" t="str">
        <f>IF(B525&lt;='Informações do financiamento'!$C$6,F525+D525,"")</f>
        <v/>
      </c>
      <c r="H525" s="22" t="str">
        <f>IF(B525&lt;='Informações do financiamento'!$C$6,E525-G525,"")</f>
        <v/>
      </c>
      <c r="I525" s="27"/>
      <c r="J525" s="27"/>
      <c r="K525" s="20" t="str">
        <f t="shared" si="3"/>
        <v/>
      </c>
      <c r="L525" s="21" t="str">
        <f>IF(K525&lt;='Informações do financiamento'!$C$6,Q524,"")</f>
        <v/>
      </c>
      <c r="M525" s="21" t="str">
        <f>IF(K525&lt;='Informações do financiamento'!$C$6,L525*($C$2),"")</f>
        <v/>
      </c>
      <c r="N525" s="21" t="str">
        <f>IF(K525&lt;='Informações do financiamento'!$C$6,L525+M525,"")</f>
        <v/>
      </c>
      <c r="O525" s="21" t="str">
        <f>IF(K525&lt;='Informações do financiamento'!$C$6,'Tabela SAC x Prime'!P525-'Tabela SAC x Prime'!M525,"")</f>
        <v/>
      </c>
      <c r="P525" s="21" t="str">
        <f>IF(K525&lt;='Informações do financiamento'!$C$6,($L$6*$C$2)/(1-(1/(1+$C$2)^'Informações do financiamento'!$C$6)),"")</f>
        <v/>
      </c>
      <c r="Q525" s="22" t="str">
        <f>IF(K525&lt;='Informações do financiamento'!$C$6,N525-P525,"")</f>
        <v/>
      </c>
      <c r="R525" s="39"/>
    </row>
    <row r="526" spans="1:18" ht="15" customHeight="1">
      <c r="A526" s="27"/>
      <c r="B526" s="20" t="str">
        <f>IF(B525&lt;'Informações do financiamento'!$C$6,('Tabela SAC x Prime'!B525+1),"")</f>
        <v/>
      </c>
      <c r="C526" s="21" t="str">
        <f>IF(B526&lt;='Informações do financiamento'!$C$6,'Tabela SAC x Prime'!H525,"")</f>
        <v/>
      </c>
      <c r="D526" s="21" t="str">
        <f>IF(B526&lt;='Informações do financiamento'!$C$6,C526*($C$2),"")</f>
        <v/>
      </c>
      <c r="E526" s="21" t="str">
        <f>IF(B526&lt;='Informações do financiamento'!$C$6,C526+D526,"")</f>
        <v/>
      </c>
      <c r="F526" s="21" t="str">
        <f>IF(B526&lt;='Informações do financiamento'!$C$6,'Informações do financiamento'!$C$4/'Informações do financiamento'!$C$6,"")</f>
        <v/>
      </c>
      <c r="G526" s="21" t="str">
        <f>IF(B526&lt;='Informações do financiamento'!$C$6,F526+D526,"")</f>
        <v/>
      </c>
      <c r="H526" s="22" t="str">
        <f>IF(B526&lt;='Informações do financiamento'!$C$6,E526-G526,"")</f>
        <v/>
      </c>
      <c r="I526" s="27"/>
      <c r="J526" s="27"/>
      <c r="K526" s="20" t="str">
        <f t="shared" si="3"/>
        <v/>
      </c>
      <c r="L526" s="21" t="str">
        <f>IF(K526&lt;='Informações do financiamento'!$C$6,Q525,"")</f>
        <v/>
      </c>
      <c r="M526" s="21" t="str">
        <f>IF(K526&lt;='Informações do financiamento'!$C$6,L526*($C$2),"")</f>
        <v/>
      </c>
      <c r="N526" s="21" t="str">
        <f>IF(K526&lt;='Informações do financiamento'!$C$6,L526+M526,"")</f>
        <v/>
      </c>
      <c r="O526" s="21" t="str">
        <f>IF(K526&lt;='Informações do financiamento'!$C$6,'Tabela SAC x Prime'!P526-'Tabela SAC x Prime'!M526,"")</f>
        <v/>
      </c>
      <c r="P526" s="21" t="str">
        <f>IF(K526&lt;='Informações do financiamento'!$C$6,($L$6*$C$2)/(1-(1/(1+$C$2)^'Informações do financiamento'!$C$6)),"")</f>
        <v/>
      </c>
      <c r="Q526" s="22" t="str">
        <f>IF(K526&lt;='Informações do financiamento'!$C$6,N526-P526,"")</f>
        <v/>
      </c>
      <c r="R526" s="39"/>
    </row>
    <row r="527" spans="1:18" ht="15" customHeight="1">
      <c r="A527" s="27"/>
      <c r="B527" s="20" t="str">
        <f>IF(B526&lt;'Informações do financiamento'!$C$6,('Tabela SAC x Prime'!B526+1),"")</f>
        <v/>
      </c>
      <c r="C527" s="21" t="str">
        <f>IF(B527&lt;='Informações do financiamento'!$C$6,'Tabela SAC x Prime'!H526,"")</f>
        <v/>
      </c>
      <c r="D527" s="21" t="str">
        <f>IF(B527&lt;='Informações do financiamento'!$C$6,C527*($C$2),"")</f>
        <v/>
      </c>
      <c r="E527" s="21" t="str">
        <f>IF(B527&lt;='Informações do financiamento'!$C$6,C527+D527,"")</f>
        <v/>
      </c>
      <c r="F527" s="21" t="str">
        <f>IF(B527&lt;='Informações do financiamento'!$C$6,'Informações do financiamento'!$C$4/'Informações do financiamento'!$C$6,"")</f>
        <v/>
      </c>
      <c r="G527" s="21" t="str">
        <f>IF(B527&lt;='Informações do financiamento'!$C$6,F527+D527,"")</f>
        <v/>
      </c>
      <c r="H527" s="22" t="str">
        <f>IF(B527&lt;='Informações do financiamento'!$C$6,E527-G527,"")</f>
        <v/>
      </c>
      <c r="I527" s="27"/>
      <c r="J527" s="27"/>
      <c r="K527" s="20" t="str">
        <f t="shared" si="3"/>
        <v/>
      </c>
      <c r="L527" s="21" t="str">
        <f>IF(K527&lt;='Informações do financiamento'!$C$6,Q526,"")</f>
        <v/>
      </c>
      <c r="M527" s="21" t="str">
        <f>IF(K527&lt;='Informações do financiamento'!$C$6,L527*($C$2),"")</f>
        <v/>
      </c>
      <c r="N527" s="21" t="str">
        <f>IF(K527&lt;='Informações do financiamento'!$C$6,L527+M527,"")</f>
        <v/>
      </c>
      <c r="O527" s="21" t="str">
        <f>IF(K527&lt;='Informações do financiamento'!$C$6,'Tabela SAC x Prime'!P527-'Tabela SAC x Prime'!M527,"")</f>
        <v/>
      </c>
      <c r="P527" s="21" t="str">
        <f>IF(K527&lt;='Informações do financiamento'!$C$6,($L$6*$C$2)/(1-(1/(1+$C$2)^'Informações do financiamento'!$C$6)),"")</f>
        <v/>
      </c>
      <c r="Q527" s="22" t="str">
        <f>IF(K527&lt;='Informações do financiamento'!$C$6,N527-P527,"")</f>
        <v/>
      </c>
      <c r="R527" s="39"/>
    </row>
    <row r="528" spans="1:18" ht="15" customHeight="1">
      <c r="A528" s="27"/>
      <c r="B528" s="20" t="str">
        <f>IF(B527&lt;'Informações do financiamento'!$C$6,('Tabela SAC x Prime'!B527+1),"")</f>
        <v/>
      </c>
      <c r="C528" s="21" t="str">
        <f>IF(B528&lt;='Informações do financiamento'!$C$6,'Tabela SAC x Prime'!H527,"")</f>
        <v/>
      </c>
      <c r="D528" s="21" t="str">
        <f>IF(B528&lt;='Informações do financiamento'!$C$6,C528*($C$2),"")</f>
        <v/>
      </c>
      <c r="E528" s="21" t="str">
        <f>IF(B528&lt;='Informações do financiamento'!$C$6,C528+D528,"")</f>
        <v/>
      </c>
      <c r="F528" s="21" t="str">
        <f>IF(B528&lt;='Informações do financiamento'!$C$6,'Informações do financiamento'!$C$4/'Informações do financiamento'!$C$6,"")</f>
        <v/>
      </c>
      <c r="G528" s="21" t="str">
        <f>IF(B528&lt;='Informações do financiamento'!$C$6,F528+D528,"")</f>
        <v/>
      </c>
      <c r="H528" s="22" t="str">
        <f>IF(B528&lt;='Informações do financiamento'!$C$6,E528-G528,"")</f>
        <v/>
      </c>
      <c r="I528" s="27"/>
      <c r="J528" s="27"/>
      <c r="K528" s="20" t="str">
        <f t="shared" si="3"/>
        <v/>
      </c>
      <c r="L528" s="21" t="str">
        <f>IF(K528&lt;='Informações do financiamento'!$C$6,Q527,"")</f>
        <v/>
      </c>
      <c r="M528" s="21" t="str">
        <f>IF(K528&lt;='Informações do financiamento'!$C$6,L528*($C$2),"")</f>
        <v/>
      </c>
      <c r="N528" s="21" t="str">
        <f>IF(K528&lt;='Informações do financiamento'!$C$6,L528+M528,"")</f>
        <v/>
      </c>
      <c r="O528" s="21" t="str">
        <f>IF(K528&lt;='Informações do financiamento'!$C$6,'Tabela SAC x Prime'!P528-'Tabela SAC x Prime'!M528,"")</f>
        <v/>
      </c>
      <c r="P528" s="21" t="str">
        <f>IF(K528&lt;='Informações do financiamento'!$C$6,($L$6*$C$2)/(1-(1/(1+$C$2)^'Informações do financiamento'!$C$6)),"")</f>
        <v/>
      </c>
      <c r="Q528" s="22" t="str">
        <f>IF(K528&lt;='Informações do financiamento'!$C$6,N528-P528,"")</f>
        <v/>
      </c>
      <c r="R528" s="39"/>
    </row>
    <row r="529" spans="1:18" ht="15" customHeight="1">
      <c r="A529" s="27"/>
      <c r="B529" s="20" t="str">
        <f>IF(B528&lt;'Informações do financiamento'!$C$6,('Tabela SAC x Prime'!B528+1),"")</f>
        <v/>
      </c>
      <c r="C529" s="21" t="str">
        <f>IF(B529&lt;='Informações do financiamento'!$C$6,'Tabela SAC x Prime'!H528,"")</f>
        <v/>
      </c>
      <c r="D529" s="21" t="str">
        <f>IF(B529&lt;='Informações do financiamento'!$C$6,C529*($C$2),"")</f>
        <v/>
      </c>
      <c r="E529" s="21" t="str">
        <f>IF(B529&lt;='Informações do financiamento'!$C$6,C529+D529,"")</f>
        <v/>
      </c>
      <c r="F529" s="21" t="str">
        <f>IF(B529&lt;='Informações do financiamento'!$C$6,'Informações do financiamento'!$C$4/'Informações do financiamento'!$C$6,"")</f>
        <v/>
      </c>
      <c r="G529" s="21" t="str">
        <f>IF(B529&lt;='Informações do financiamento'!$C$6,F529+D529,"")</f>
        <v/>
      </c>
      <c r="H529" s="22" t="str">
        <f>IF(B529&lt;='Informações do financiamento'!$C$6,E529-G529,"")</f>
        <v/>
      </c>
      <c r="I529" s="27"/>
      <c r="J529" s="27"/>
      <c r="K529" s="20" t="str">
        <f t="shared" si="3"/>
        <v/>
      </c>
      <c r="L529" s="21" t="str">
        <f>IF(K529&lt;='Informações do financiamento'!$C$6,Q528,"")</f>
        <v/>
      </c>
      <c r="M529" s="21" t="str">
        <f>IF(K529&lt;='Informações do financiamento'!$C$6,L529*($C$2),"")</f>
        <v/>
      </c>
      <c r="N529" s="21" t="str">
        <f>IF(K529&lt;='Informações do financiamento'!$C$6,L529+M529,"")</f>
        <v/>
      </c>
      <c r="O529" s="21" t="str">
        <f>IF(K529&lt;='Informações do financiamento'!$C$6,'Tabela SAC x Prime'!P529-'Tabela SAC x Prime'!M529,"")</f>
        <v/>
      </c>
      <c r="P529" s="21" t="str">
        <f>IF(K529&lt;='Informações do financiamento'!$C$6,($L$6*$C$2)/(1-(1/(1+$C$2)^'Informações do financiamento'!$C$6)),"")</f>
        <v/>
      </c>
      <c r="Q529" s="22" t="str">
        <f>IF(K529&lt;='Informações do financiamento'!$C$6,N529-P529,"")</f>
        <v/>
      </c>
      <c r="R529" s="39"/>
    </row>
    <row r="530" spans="1:18" ht="15" customHeight="1">
      <c r="A530" s="27"/>
      <c r="B530" s="20" t="str">
        <f>IF(B529&lt;'Informações do financiamento'!$C$6,('Tabela SAC x Prime'!B529+1),"")</f>
        <v/>
      </c>
      <c r="C530" s="21" t="str">
        <f>IF(B530&lt;='Informações do financiamento'!$C$6,'Tabela SAC x Prime'!H529,"")</f>
        <v/>
      </c>
      <c r="D530" s="21" t="str">
        <f>IF(B530&lt;='Informações do financiamento'!$C$6,C530*($C$2),"")</f>
        <v/>
      </c>
      <c r="E530" s="21" t="str">
        <f>IF(B530&lt;='Informações do financiamento'!$C$6,C530+D530,"")</f>
        <v/>
      </c>
      <c r="F530" s="21" t="str">
        <f>IF(B530&lt;='Informações do financiamento'!$C$6,'Informações do financiamento'!$C$4/'Informações do financiamento'!$C$6,"")</f>
        <v/>
      </c>
      <c r="G530" s="21" t="str">
        <f>IF(B530&lt;='Informações do financiamento'!$C$6,F530+D530,"")</f>
        <v/>
      </c>
      <c r="H530" s="22" t="str">
        <f>IF(B530&lt;='Informações do financiamento'!$C$6,E530-G530,"")</f>
        <v/>
      </c>
      <c r="I530" s="27"/>
      <c r="J530" s="27"/>
      <c r="K530" s="20" t="str">
        <f t="shared" si="3"/>
        <v/>
      </c>
      <c r="L530" s="21" t="str">
        <f>IF(K530&lt;='Informações do financiamento'!$C$6,Q529,"")</f>
        <v/>
      </c>
      <c r="M530" s="21" t="str">
        <f>IF(K530&lt;='Informações do financiamento'!$C$6,L530*($C$2),"")</f>
        <v/>
      </c>
      <c r="N530" s="21" t="str">
        <f>IF(K530&lt;='Informações do financiamento'!$C$6,L530+M530,"")</f>
        <v/>
      </c>
      <c r="O530" s="21" t="str">
        <f>IF(K530&lt;='Informações do financiamento'!$C$6,'Tabela SAC x Prime'!P530-'Tabela SAC x Prime'!M530,"")</f>
        <v/>
      </c>
      <c r="P530" s="21" t="str">
        <f>IF(K530&lt;='Informações do financiamento'!$C$6,($L$6*$C$2)/(1-(1/(1+$C$2)^'Informações do financiamento'!$C$6)),"")</f>
        <v/>
      </c>
      <c r="Q530" s="22" t="str">
        <f>IF(K530&lt;='Informações do financiamento'!$C$6,N530-P530,"")</f>
        <v/>
      </c>
      <c r="R530" s="39"/>
    </row>
    <row r="531" spans="1:18" ht="15" customHeight="1">
      <c r="A531" s="27"/>
      <c r="B531" s="20" t="str">
        <f>IF(B530&lt;'Informações do financiamento'!$C$6,('Tabela SAC x Prime'!B530+1),"")</f>
        <v/>
      </c>
      <c r="C531" s="21" t="str">
        <f>IF(B531&lt;='Informações do financiamento'!$C$6,'Tabela SAC x Prime'!H530,"")</f>
        <v/>
      </c>
      <c r="D531" s="21" t="str">
        <f>IF(B531&lt;='Informações do financiamento'!$C$6,C531*($C$2),"")</f>
        <v/>
      </c>
      <c r="E531" s="21" t="str">
        <f>IF(B531&lt;='Informações do financiamento'!$C$6,C531+D531,"")</f>
        <v/>
      </c>
      <c r="F531" s="21" t="str">
        <f>IF(B531&lt;='Informações do financiamento'!$C$6,'Informações do financiamento'!$C$4/'Informações do financiamento'!$C$6,"")</f>
        <v/>
      </c>
      <c r="G531" s="21" t="str">
        <f>IF(B531&lt;='Informações do financiamento'!$C$6,F531+D531,"")</f>
        <v/>
      </c>
      <c r="H531" s="22" t="str">
        <f>IF(B531&lt;='Informações do financiamento'!$C$6,E531-G531,"")</f>
        <v/>
      </c>
      <c r="I531" s="27"/>
      <c r="J531" s="27"/>
      <c r="K531" s="20" t="str">
        <f t="shared" si="3"/>
        <v/>
      </c>
      <c r="L531" s="21" t="str">
        <f>IF(K531&lt;='Informações do financiamento'!$C$6,Q530,"")</f>
        <v/>
      </c>
      <c r="M531" s="21" t="str">
        <f>IF(K531&lt;='Informações do financiamento'!$C$6,L531*($C$2),"")</f>
        <v/>
      </c>
      <c r="N531" s="21" t="str">
        <f>IF(K531&lt;='Informações do financiamento'!$C$6,L531+M531,"")</f>
        <v/>
      </c>
      <c r="O531" s="21" t="str">
        <f>IF(K531&lt;='Informações do financiamento'!$C$6,'Tabela SAC x Prime'!P531-'Tabela SAC x Prime'!M531,"")</f>
        <v/>
      </c>
      <c r="P531" s="21" t="str">
        <f>IF(K531&lt;='Informações do financiamento'!$C$6,($L$6*$C$2)/(1-(1/(1+$C$2)^'Informações do financiamento'!$C$6)),"")</f>
        <v/>
      </c>
      <c r="Q531" s="22" t="str">
        <f>IF(K531&lt;='Informações do financiamento'!$C$6,N531-P531,"")</f>
        <v/>
      </c>
      <c r="R531" s="39"/>
    </row>
    <row r="532" spans="1:18" ht="15" customHeight="1">
      <c r="A532" s="27"/>
      <c r="B532" s="20" t="str">
        <f>IF(B531&lt;'Informações do financiamento'!$C$6,('Tabela SAC x Prime'!B531+1),"")</f>
        <v/>
      </c>
      <c r="C532" s="21" t="str">
        <f>IF(B532&lt;='Informações do financiamento'!$C$6,'Tabela SAC x Prime'!H531,"")</f>
        <v/>
      </c>
      <c r="D532" s="21" t="str">
        <f>IF(B532&lt;='Informações do financiamento'!$C$6,C532*($C$2),"")</f>
        <v/>
      </c>
      <c r="E532" s="21" t="str">
        <f>IF(B532&lt;='Informações do financiamento'!$C$6,C532+D532,"")</f>
        <v/>
      </c>
      <c r="F532" s="21" t="str">
        <f>IF(B532&lt;='Informações do financiamento'!$C$6,'Informações do financiamento'!$C$4/'Informações do financiamento'!$C$6,"")</f>
        <v/>
      </c>
      <c r="G532" s="21" t="str">
        <f>IF(B532&lt;='Informações do financiamento'!$C$6,F532+D532,"")</f>
        <v/>
      </c>
      <c r="H532" s="22" t="str">
        <f>IF(B532&lt;='Informações do financiamento'!$C$6,E532-G532,"")</f>
        <v/>
      </c>
      <c r="I532" s="27"/>
      <c r="J532" s="27"/>
      <c r="K532" s="20" t="str">
        <f t="shared" si="3"/>
        <v/>
      </c>
      <c r="L532" s="21" t="str">
        <f>IF(K532&lt;='Informações do financiamento'!$C$6,Q531,"")</f>
        <v/>
      </c>
      <c r="M532" s="21" t="str">
        <f>IF(K532&lt;='Informações do financiamento'!$C$6,L532*($C$2),"")</f>
        <v/>
      </c>
      <c r="N532" s="21" t="str">
        <f>IF(K532&lt;='Informações do financiamento'!$C$6,L532+M532,"")</f>
        <v/>
      </c>
      <c r="O532" s="21" t="str">
        <f>IF(K532&lt;='Informações do financiamento'!$C$6,'Tabela SAC x Prime'!P532-'Tabela SAC x Prime'!M532,"")</f>
        <v/>
      </c>
      <c r="P532" s="21" t="str">
        <f>IF(K532&lt;='Informações do financiamento'!$C$6,($L$6*$C$2)/(1-(1/(1+$C$2)^'Informações do financiamento'!$C$6)),"")</f>
        <v/>
      </c>
      <c r="Q532" s="22" t="str">
        <f>IF(K532&lt;='Informações do financiamento'!$C$6,N532-P532,"")</f>
        <v/>
      </c>
      <c r="R532" s="39"/>
    </row>
    <row r="533" spans="1:18" ht="15" customHeight="1">
      <c r="A533" s="27"/>
      <c r="B533" s="20" t="str">
        <f>IF(B532&lt;'Informações do financiamento'!$C$6,('Tabela SAC x Prime'!B532+1),"")</f>
        <v/>
      </c>
      <c r="C533" s="21" t="str">
        <f>IF(B533&lt;='Informações do financiamento'!$C$6,'Tabela SAC x Prime'!H532,"")</f>
        <v/>
      </c>
      <c r="D533" s="21" t="str">
        <f>IF(B533&lt;='Informações do financiamento'!$C$6,C533*($C$2),"")</f>
        <v/>
      </c>
      <c r="E533" s="21" t="str">
        <f>IF(B533&lt;='Informações do financiamento'!$C$6,C533+D533,"")</f>
        <v/>
      </c>
      <c r="F533" s="21" t="str">
        <f>IF(B533&lt;='Informações do financiamento'!$C$6,'Informações do financiamento'!$C$4/'Informações do financiamento'!$C$6,"")</f>
        <v/>
      </c>
      <c r="G533" s="21" t="str">
        <f>IF(B533&lt;='Informações do financiamento'!$C$6,F533+D533,"")</f>
        <v/>
      </c>
      <c r="H533" s="22" t="str">
        <f>IF(B533&lt;='Informações do financiamento'!$C$6,E533-G533,"")</f>
        <v/>
      </c>
      <c r="I533" s="27"/>
      <c r="J533" s="27"/>
      <c r="K533" s="20" t="str">
        <f t="shared" si="3"/>
        <v/>
      </c>
      <c r="L533" s="21" t="str">
        <f>IF(K533&lt;='Informações do financiamento'!$C$6,Q532,"")</f>
        <v/>
      </c>
      <c r="M533" s="21" t="str">
        <f>IF(K533&lt;='Informações do financiamento'!$C$6,L533*($C$2),"")</f>
        <v/>
      </c>
      <c r="N533" s="21" t="str">
        <f>IF(K533&lt;='Informações do financiamento'!$C$6,L533+M533,"")</f>
        <v/>
      </c>
      <c r="O533" s="21" t="str">
        <f>IF(K533&lt;='Informações do financiamento'!$C$6,'Tabela SAC x Prime'!P533-'Tabela SAC x Prime'!M533,"")</f>
        <v/>
      </c>
      <c r="P533" s="21" t="str">
        <f>IF(K533&lt;='Informações do financiamento'!$C$6,($L$6*$C$2)/(1-(1/(1+$C$2)^'Informações do financiamento'!$C$6)),"")</f>
        <v/>
      </c>
      <c r="Q533" s="22" t="str">
        <f>IF(K533&lt;='Informações do financiamento'!$C$6,N533-P533,"")</f>
        <v/>
      </c>
      <c r="R533" s="39"/>
    </row>
    <row r="534" spans="1:18" ht="15" customHeight="1">
      <c r="A534" s="27"/>
      <c r="B534" s="20" t="str">
        <f>IF(B533&lt;'Informações do financiamento'!$C$6,('Tabela SAC x Prime'!B533+1),"")</f>
        <v/>
      </c>
      <c r="C534" s="21" t="str">
        <f>IF(B534&lt;='Informações do financiamento'!$C$6,'Tabela SAC x Prime'!H533,"")</f>
        <v/>
      </c>
      <c r="D534" s="21" t="str">
        <f>IF(B534&lt;='Informações do financiamento'!$C$6,C534*($C$2),"")</f>
        <v/>
      </c>
      <c r="E534" s="21" t="str">
        <f>IF(B534&lt;='Informações do financiamento'!$C$6,C534+D534,"")</f>
        <v/>
      </c>
      <c r="F534" s="21" t="str">
        <f>IF(B534&lt;='Informações do financiamento'!$C$6,'Informações do financiamento'!$C$4/'Informações do financiamento'!$C$6,"")</f>
        <v/>
      </c>
      <c r="G534" s="21" t="str">
        <f>IF(B534&lt;='Informações do financiamento'!$C$6,F534+D534,"")</f>
        <v/>
      </c>
      <c r="H534" s="22" t="str">
        <f>IF(B534&lt;='Informações do financiamento'!$C$6,E534-G534,"")</f>
        <v/>
      </c>
      <c r="I534" s="27"/>
      <c r="J534" s="27"/>
      <c r="K534" s="20" t="str">
        <f t="shared" si="3"/>
        <v/>
      </c>
      <c r="L534" s="21" t="str">
        <f>IF(K534&lt;='Informações do financiamento'!$C$6,Q533,"")</f>
        <v/>
      </c>
      <c r="M534" s="21" t="str">
        <f>IF(K534&lt;='Informações do financiamento'!$C$6,L534*($C$2),"")</f>
        <v/>
      </c>
      <c r="N534" s="21" t="str">
        <f>IF(K534&lt;='Informações do financiamento'!$C$6,L534+M534,"")</f>
        <v/>
      </c>
      <c r="O534" s="21" t="str">
        <f>IF(K534&lt;='Informações do financiamento'!$C$6,'Tabela SAC x Prime'!P534-'Tabela SAC x Prime'!M534,"")</f>
        <v/>
      </c>
      <c r="P534" s="21" t="str">
        <f>IF(K534&lt;='Informações do financiamento'!$C$6,($L$6*$C$2)/(1-(1/(1+$C$2)^'Informações do financiamento'!$C$6)),"")</f>
        <v/>
      </c>
      <c r="Q534" s="22" t="str">
        <f>IF(K534&lt;='Informações do financiamento'!$C$6,N534-P534,"")</f>
        <v/>
      </c>
      <c r="R534" s="39"/>
    </row>
    <row r="535" spans="1:18" ht="15" customHeight="1">
      <c r="A535" s="27"/>
      <c r="B535" s="20" t="str">
        <f>IF(B534&lt;'Informações do financiamento'!$C$6,('Tabela SAC x Prime'!B534+1),"")</f>
        <v/>
      </c>
      <c r="C535" s="21" t="str">
        <f>IF(B535&lt;='Informações do financiamento'!$C$6,'Tabela SAC x Prime'!H534,"")</f>
        <v/>
      </c>
      <c r="D535" s="21" t="str">
        <f>IF(B535&lt;='Informações do financiamento'!$C$6,C535*($C$2),"")</f>
        <v/>
      </c>
      <c r="E535" s="21" t="str">
        <f>IF(B535&lt;='Informações do financiamento'!$C$6,C535+D535,"")</f>
        <v/>
      </c>
      <c r="F535" s="21" t="str">
        <f>IF(B535&lt;='Informações do financiamento'!$C$6,'Informações do financiamento'!$C$4/'Informações do financiamento'!$C$6,"")</f>
        <v/>
      </c>
      <c r="G535" s="21" t="str">
        <f>IF(B535&lt;='Informações do financiamento'!$C$6,F535+D535,"")</f>
        <v/>
      </c>
      <c r="H535" s="22" t="str">
        <f>IF(B535&lt;='Informações do financiamento'!$C$6,E535-G535,"")</f>
        <v/>
      </c>
      <c r="I535" s="27"/>
      <c r="J535" s="27"/>
      <c r="K535" s="20" t="str">
        <f t="shared" si="3"/>
        <v/>
      </c>
      <c r="L535" s="21" t="str">
        <f>IF(K535&lt;='Informações do financiamento'!$C$6,Q534,"")</f>
        <v/>
      </c>
      <c r="M535" s="21" t="str">
        <f>IF(K535&lt;='Informações do financiamento'!$C$6,L535*($C$2),"")</f>
        <v/>
      </c>
      <c r="N535" s="21" t="str">
        <f>IF(K535&lt;='Informações do financiamento'!$C$6,L535+M535,"")</f>
        <v/>
      </c>
      <c r="O535" s="21" t="str">
        <f>IF(K535&lt;='Informações do financiamento'!$C$6,'Tabela SAC x Prime'!P535-'Tabela SAC x Prime'!M535,"")</f>
        <v/>
      </c>
      <c r="P535" s="21" t="str">
        <f>IF(K535&lt;='Informações do financiamento'!$C$6,($L$6*$C$2)/(1-(1/(1+$C$2)^'Informações do financiamento'!$C$6)),"")</f>
        <v/>
      </c>
      <c r="Q535" s="22" t="str">
        <f>IF(K535&lt;='Informações do financiamento'!$C$6,N535-P535,"")</f>
        <v/>
      </c>
      <c r="R535" s="39"/>
    </row>
    <row r="536" spans="1:18" ht="15" customHeight="1">
      <c r="A536" s="27"/>
      <c r="B536" s="20" t="str">
        <f>IF(B535&lt;'Informações do financiamento'!$C$6,('Tabela SAC x Prime'!B535+1),"")</f>
        <v/>
      </c>
      <c r="C536" s="21" t="str">
        <f>IF(B536&lt;='Informações do financiamento'!$C$6,'Tabela SAC x Prime'!H535,"")</f>
        <v/>
      </c>
      <c r="D536" s="21" t="str">
        <f>IF(B536&lt;='Informações do financiamento'!$C$6,C536*($C$2),"")</f>
        <v/>
      </c>
      <c r="E536" s="21" t="str">
        <f>IF(B536&lt;='Informações do financiamento'!$C$6,C536+D536,"")</f>
        <v/>
      </c>
      <c r="F536" s="21" t="str">
        <f>IF(B536&lt;='Informações do financiamento'!$C$6,'Informações do financiamento'!$C$4/'Informações do financiamento'!$C$6,"")</f>
        <v/>
      </c>
      <c r="G536" s="21" t="str">
        <f>IF(B536&lt;='Informações do financiamento'!$C$6,F536+D536,"")</f>
        <v/>
      </c>
      <c r="H536" s="22" t="str">
        <f>IF(B536&lt;='Informações do financiamento'!$C$6,E536-G536,"")</f>
        <v/>
      </c>
      <c r="I536" s="27"/>
      <c r="J536" s="27"/>
      <c r="K536" s="20" t="str">
        <f t="shared" si="3"/>
        <v/>
      </c>
      <c r="L536" s="21" t="str">
        <f>IF(K536&lt;='Informações do financiamento'!$C$6,Q535,"")</f>
        <v/>
      </c>
      <c r="M536" s="21" t="str">
        <f>IF(K536&lt;='Informações do financiamento'!$C$6,L536*($C$2),"")</f>
        <v/>
      </c>
      <c r="N536" s="21" t="str">
        <f>IF(K536&lt;='Informações do financiamento'!$C$6,L536+M536,"")</f>
        <v/>
      </c>
      <c r="O536" s="21" t="str">
        <f>IF(K536&lt;='Informações do financiamento'!$C$6,'Tabela SAC x Prime'!P536-'Tabela SAC x Prime'!M536,"")</f>
        <v/>
      </c>
      <c r="P536" s="21" t="str">
        <f>IF(K536&lt;='Informações do financiamento'!$C$6,($L$6*$C$2)/(1-(1/(1+$C$2)^'Informações do financiamento'!$C$6)),"")</f>
        <v/>
      </c>
      <c r="Q536" s="22" t="str">
        <f>IF(K536&lt;='Informações do financiamento'!$C$6,N536-P536,"")</f>
        <v/>
      </c>
      <c r="R536" s="39"/>
    </row>
    <row r="537" spans="1:18" ht="15" customHeight="1">
      <c r="A537" s="27"/>
      <c r="B537" s="20" t="str">
        <f>IF(B536&lt;'Informações do financiamento'!$C$6,('Tabela SAC x Prime'!B536+1),"")</f>
        <v/>
      </c>
      <c r="C537" s="21" t="str">
        <f>IF(B537&lt;='Informações do financiamento'!$C$6,'Tabela SAC x Prime'!H536,"")</f>
        <v/>
      </c>
      <c r="D537" s="21" t="str">
        <f>IF(B537&lt;='Informações do financiamento'!$C$6,C537*($C$2),"")</f>
        <v/>
      </c>
      <c r="E537" s="21" t="str">
        <f>IF(B537&lt;='Informações do financiamento'!$C$6,C537+D537,"")</f>
        <v/>
      </c>
      <c r="F537" s="21" t="str">
        <f>IF(B537&lt;='Informações do financiamento'!$C$6,'Informações do financiamento'!$C$4/'Informações do financiamento'!$C$6,"")</f>
        <v/>
      </c>
      <c r="G537" s="21" t="str">
        <f>IF(B537&lt;='Informações do financiamento'!$C$6,F537+D537,"")</f>
        <v/>
      </c>
      <c r="H537" s="22" t="str">
        <f>IF(B537&lt;='Informações do financiamento'!$C$6,E537-G537,"")</f>
        <v/>
      </c>
      <c r="I537" s="27"/>
      <c r="J537" s="27"/>
      <c r="K537" s="20" t="str">
        <f t="shared" si="3"/>
        <v/>
      </c>
      <c r="L537" s="21" t="str">
        <f>IF(K537&lt;='Informações do financiamento'!$C$6,Q536,"")</f>
        <v/>
      </c>
      <c r="M537" s="21" t="str">
        <f>IF(K537&lt;='Informações do financiamento'!$C$6,L537*($C$2),"")</f>
        <v/>
      </c>
      <c r="N537" s="21" t="str">
        <f>IF(K537&lt;='Informações do financiamento'!$C$6,L537+M537,"")</f>
        <v/>
      </c>
      <c r="O537" s="21" t="str">
        <f>IF(K537&lt;='Informações do financiamento'!$C$6,'Tabela SAC x Prime'!P537-'Tabela SAC x Prime'!M537,"")</f>
        <v/>
      </c>
      <c r="P537" s="21" t="str">
        <f>IF(K537&lt;='Informações do financiamento'!$C$6,($L$6*$C$2)/(1-(1/(1+$C$2)^'Informações do financiamento'!$C$6)),"")</f>
        <v/>
      </c>
      <c r="Q537" s="22" t="str">
        <f>IF(K537&lt;='Informações do financiamento'!$C$6,N537-P537,"")</f>
        <v/>
      </c>
      <c r="R537" s="39"/>
    </row>
    <row r="538" spans="1:18" ht="15" customHeight="1">
      <c r="A538" s="27"/>
      <c r="B538" s="20" t="str">
        <f>IF(B537&lt;'Informações do financiamento'!$C$6,('Tabela SAC x Prime'!B537+1),"")</f>
        <v/>
      </c>
      <c r="C538" s="21" t="str">
        <f>IF(B538&lt;='Informações do financiamento'!$C$6,'Tabela SAC x Prime'!H537,"")</f>
        <v/>
      </c>
      <c r="D538" s="21" t="str">
        <f>IF(B538&lt;='Informações do financiamento'!$C$6,C538*($C$2),"")</f>
        <v/>
      </c>
      <c r="E538" s="21" t="str">
        <f>IF(B538&lt;='Informações do financiamento'!$C$6,C538+D538,"")</f>
        <v/>
      </c>
      <c r="F538" s="21" t="str">
        <f>IF(B538&lt;='Informações do financiamento'!$C$6,'Informações do financiamento'!$C$4/'Informações do financiamento'!$C$6,"")</f>
        <v/>
      </c>
      <c r="G538" s="21" t="str">
        <f>IF(B538&lt;='Informações do financiamento'!$C$6,F538+D538,"")</f>
        <v/>
      </c>
      <c r="H538" s="22" t="str">
        <f>IF(B538&lt;='Informações do financiamento'!$C$6,E538-G538,"")</f>
        <v/>
      </c>
      <c r="I538" s="27"/>
      <c r="J538" s="27"/>
      <c r="K538" s="20" t="str">
        <f t="shared" si="3"/>
        <v/>
      </c>
      <c r="L538" s="21" t="str">
        <f>IF(K538&lt;='Informações do financiamento'!$C$6,Q537,"")</f>
        <v/>
      </c>
      <c r="M538" s="21" t="str">
        <f>IF(K538&lt;='Informações do financiamento'!$C$6,L538*($C$2),"")</f>
        <v/>
      </c>
      <c r="N538" s="21" t="str">
        <f>IF(K538&lt;='Informações do financiamento'!$C$6,L538+M538,"")</f>
        <v/>
      </c>
      <c r="O538" s="21" t="str">
        <f>IF(K538&lt;='Informações do financiamento'!$C$6,'Tabela SAC x Prime'!P538-'Tabela SAC x Prime'!M538,"")</f>
        <v/>
      </c>
      <c r="P538" s="21" t="str">
        <f>IF(K538&lt;='Informações do financiamento'!$C$6,($L$6*$C$2)/(1-(1/(1+$C$2)^'Informações do financiamento'!$C$6)),"")</f>
        <v/>
      </c>
      <c r="Q538" s="22" t="str">
        <f>IF(K538&lt;='Informações do financiamento'!$C$6,N538-P538,"")</f>
        <v/>
      </c>
      <c r="R538" s="39"/>
    </row>
    <row r="539" spans="1:18" ht="15" customHeight="1">
      <c r="A539" s="27"/>
      <c r="B539" s="20" t="str">
        <f>IF(B538&lt;'Informações do financiamento'!$C$6,('Tabela SAC x Prime'!B538+1),"")</f>
        <v/>
      </c>
      <c r="C539" s="21" t="str">
        <f>IF(B539&lt;='Informações do financiamento'!$C$6,'Tabela SAC x Prime'!H538,"")</f>
        <v/>
      </c>
      <c r="D539" s="21" t="str">
        <f>IF(B539&lt;='Informações do financiamento'!$C$6,C539*($C$2),"")</f>
        <v/>
      </c>
      <c r="E539" s="21" t="str">
        <f>IF(B539&lt;='Informações do financiamento'!$C$6,C539+D539,"")</f>
        <v/>
      </c>
      <c r="F539" s="21" t="str">
        <f>IF(B539&lt;='Informações do financiamento'!$C$6,'Informações do financiamento'!$C$4/'Informações do financiamento'!$C$6,"")</f>
        <v/>
      </c>
      <c r="G539" s="21" t="str">
        <f>IF(B539&lt;='Informações do financiamento'!$C$6,F539+D539,"")</f>
        <v/>
      </c>
      <c r="H539" s="22" t="str">
        <f>IF(B539&lt;='Informações do financiamento'!$C$6,E539-G539,"")</f>
        <v/>
      </c>
      <c r="I539" s="27"/>
      <c r="J539" s="27"/>
      <c r="K539" s="20" t="str">
        <f t="shared" si="3"/>
        <v/>
      </c>
      <c r="L539" s="21" t="str">
        <f>IF(K539&lt;='Informações do financiamento'!$C$6,Q538,"")</f>
        <v/>
      </c>
      <c r="M539" s="21" t="str">
        <f>IF(K539&lt;='Informações do financiamento'!$C$6,L539*($C$2),"")</f>
        <v/>
      </c>
      <c r="N539" s="21" t="str">
        <f>IF(K539&lt;='Informações do financiamento'!$C$6,L539+M539,"")</f>
        <v/>
      </c>
      <c r="O539" s="21" t="str">
        <f>IF(K539&lt;='Informações do financiamento'!$C$6,'Tabela SAC x Prime'!P539-'Tabela SAC x Prime'!M539,"")</f>
        <v/>
      </c>
      <c r="P539" s="21" t="str">
        <f>IF(K539&lt;='Informações do financiamento'!$C$6,($L$6*$C$2)/(1-(1/(1+$C$2)^'Informações do financiamento'!$C$6)),"")</f>
        <v/>
      </c>
      <c r="Q539" s="22" t="str">
        <f>IF(K539&lt;='Informações do financiamento'!$C$6,N539-P539,"")</f>
        <v/>
      </c>
      <c r="R539" s="39"/>
    </row>
    <row r="540" spans="1:18" ht="15" customHeight="1">
      <c r="A540" s="27"/>
      <c r="B540" s="20" t="str">
        <f>IF(B539&lt;'Informações do financiamento'!$C$6,('Tabela SAC x Prime'!B539+1),"")</f>
        <v/>
      </c>
      <c r="C540" s="21" t="str">
        <f>IF(B540&lt;='Informações do financiamento'!$C$6,'Tabela SAC x Prime'!H539,"")</f>
        <v/>
      </c>
      <c r="D540" s="21" t="str">
        <f>IF(B540&lt;='Informações do financiamento'!$C$6,C540*($C$2),"")</f>
        <v/>
      </c>
      <c r="E540" s="21" t="str">
        <f>IF(B540&lt;='Informações do financiamento'!$C$6,C540+D540,"")</f>
        <v/>
      </c>
      <c r="F540" s="21" t="str">
        <f>IF(B540&lt;='Informações do financiamento'!$C$6,'Informações do financiamento'!$C$4/'Informações do financiamento'!$C$6,"")</f>
        <v/>
      </c>
      <c r="G540" s="21" t="str">
        <f>IF(B540&lt;='Informações do financiamento'!$C$6,F540+D540,"")</f>
        <v/>
      </c>
      <c r="H540" s="22" t="str">
        <f>IF(B540&lt;='Informações do financiamento'!$C$6,E540-G540,"")</f>
        <v/>
      </c>
      <c r="I540" s="27"/>
      <c r="J540" s="27"/>
      <c r="K540" s="20" t="str">
        <f t="shared" si="3"/>
        <v/>
      </c>
      <c r="L540" s="21" t="str">
        <f>IF(K540&lt;='Informações do financiamento'!$C$6,Q539,"")</f>
        <v/>
      </c>
      <c r="M540" s="21" t="str">
        <f>IF(K540&lt;='Informações do financiamento'!$C$6,L540*($C$2),"")</f>
        <v/>
      </c>
      <c r="N540" s="21" t="str">
        <f>IF(K540&lt;='Informações do financiamento'!$C$6,L540+M540,"")</f>
        <v/>
      </c>
      <c r="O540" s="21" t="str">
        <f>IF(K540&lt;='Informações do financiamento'!$C$6,'Tabela SAC x Prime'!P540-'Tabela SAC x Prime'!M540,"")</f>
        <v/>
      </c>
      <c r="P540" s="21" t="str">
        <f>IF(K540&lt;='Informações do financiamento'!$C$6,($L$6*$C$2)/(1-(1/(1+$C$2)^'Informações do financiamento'!$C$6)),"")</f>
        <v/>
      </c>
      <c r="Q540" s="22" t="str">
        <f>IF(K540&lt;='Informações do financiamento'!$C$6,N540-P540,"")</f>
        <v/>
      </c>
      <c r="R540" s="39"/>
    </row>
    <row r="541" spans="1:18" ht="15" customHeight="1">
      <c r="A541" s="27"/>
      <c r="B541" s="20" t="str">
        <f>IF(B540&lt;'Informações do financiamento'!$C$6,('Tabela SAC x Prime'!B540+1),"")</f>
        <v/>
      </c>
      <c r="C541" s="21" t="str">
        <f>IF(B541&lt;='Informações do financiamento'!$C$6,'Tabela SAC x Prime'!H540,"")</f>
        <v/>
      </c>
      <c r="D541" s="21" t="str">
        <f>IF(B541&lt;='Informações do financiamento'!$C$6,C541*($C$2),"")</f>
        <v/>
      </c>
      <c r="E541" s="21" t="str">
        <f>IF(B541&lt;='Informações do financiamento'!$C$6,C541+D541,"")</f>
        <v/>
      </c>
      <c r="F541" s="21" t="str">
        <f>IF(B541&lt;='Informações do financiamento'!$C$6,'Informações do financiamento'!$C$4/'Informações do financiamento'!$C$6,"")</f>
        <v/>
      </c>
      <c r="G541" s="21" t="str">
        <f>IF(B541&lt;='Informações do financiamento'!$C$6,F541+D541,"")</f>
        <v/>
      </c>
      <c r="H541" s="22" t="str">
        <f>IF(B541&lt;='Informações do financiamento'!$C$6,E541-G541,"")</f>
        <v/>
      </c>
      <c r="I541" s="27"/>
      <c r="J541" s="27"/>
      <c r="K541" s="20" t="str">
        <f t="shared" si="3"/>
        <v/>
      </c>
      <c r="L541" s="21" t="str">
        <f>IF(K541&lt;='Informações do financiamento'!$C$6,Q540,"")</f>
        <v/>
      </c>
      <c r="M541" s="21" t="str">
        <f>IF(K541&lt;='Informações do financiamento'!$C$6,L541*($C$2),"")</f>
        <v/>
      </c>
      <c r="N541" s="21" t="str">
        <f>IF(K541&lt;='Informações do financiamento'!$C$6,L541+M541,"")</f>
        <v/>
      </c>
      <c r="O541" s="21" t="str">
        <f>IF(K541&lt;='Informações do financiamento'!$C$6,'Tabela SAC x Prime'!P541-'Tabela SAC x Prime'!M541,"")</f>
        <v/>
      </c>
      <c r="P541" s="21" t="str">
        <f>IF(K541&lt;='Informações do financiamento'!$C$6,($L$6*$C$2)/(1-(1/(1+$C$2)^'Informações do financiamento'!$C$6)),"")</f>
        <v/>
      </c>
      <c r="Q541" s="22" t="str">
        <f>IF(K541&lt;='Informações do financiamento'!$C$6,N541-P541,"")</f>
        <v/>
      </c>
      <c r="R541" s="39"/>
    </row>
    <row r="542" spans="1:18" ht="15" customHeight="1">
      <c r="A542" s="27"/>
      <c r="B542" s="20" t="str">
        <f>IF(B541&lt;'Informações do financiamento'!$C$6,('Tabela SAC x Prime'!B541+1),"")</f>
        <v/>
      </c>
      <c r="C542" s="21" t="str">
        <f>IF(B542&lt;='Informações do financiamento'!$C$6,'Tabela SAC x Prime'!H541,"")</f>
        <v/>
      </c>
      <c r="D542" s="21" t="str">
        <f>IF(B542&lt;='Informações do financiamento'!$C$6,C542*($C$2),"")</f>
        <v/>
      </c>
      <c r="E542" s="21" t="str">
        <f>IF(B542&lt;='Informações do financiamento'!$C$6,C542+D542,"")</f>
        <v/>
      </c>
      <c r="F542" s="21" t="str">
        <f>IF(B542&lt;='Informações do financiamento'!$C$6,'Informações do financiamento'!$C$4/'Informações do financiamento'!$C$6,"")</f>
        <v/>
      </c>
      <c r="G542" s="21" t="str">
        <f>IF(B542&lt;='Informações do financiamento'!$C$6,F542+D542,"")</f>
        <v/>
      </c>
      <c r="H542" s="22" t="str">
        <f>IF(B542&lt;='Informações do financiamento'!$C$6,E542-G542,"")</f>
        <v/>
      </c>
      <c r="I542" s="27"/>
      <c r="J542" s="27"/>
      <c r="K542" s="20" t="str">
        <f t="shared" si="3"/>
        <v/>
      </c>
      <c r="L542" s="21" t="str">
        <f>IF(K542&lt;='Informações do financiamento'!$C$6,Q541,"")</f>
        <v/>
      </c>
      <c r="M542" s="21" t="str">
        <f>IF(K542&lt;='Informações do financiamento'!$C$6,L542*($C$2),"")</f>
        <v/>
      </c>
      <c r="N542" s="21" t="str">
        <f>IF(K542&lt;='Informações do financiamento'!$C$6,L542+M542,"")</f>
        <v/>
      </c>
      <c r="O542" s="21" t="str">
        <f>IF(K542&lt;='Informações do financiamento'!$C$6,'Tabela SAC x Prime'!P542-'Tabela SAC x Prime'!M542,"")</f>
        <v/>
      </c>
      <c r="P542" s="21" t="str">
        <f>IF(K542&lt;='Informações do financiamento'!$C$6,($L$6*$C$2)/(1-(1/(1+$C$2)^'Informações do financiamento'!$C$6)),"")</f>
        <v/>
      </c>
      <c r="Q542" s="22" t="str">
        <f>IF(K542&lt;='Informações do financiamento'!$C$6,N542-P542,"")</f>
        <v/>
      </c>
      <c r="R542" s="39"/>
    </row>
    <row r="543" spans="1:18" ht="15" customHeight="1">
      <c r="A543" s="27"/>
      <c r="B543" s="20" t="str">
        <f>IF(B542&lt;'Informações do financiamento'!$C$6,('Tabela SAC x Prime'!B542+1),"")</f>
        <v/>
      </c>
      <c r="C543" s="21" t="str">
        <f>IF(B543&lt;='Informações do financiamento'!$C$6,'Tabela SAC x Prime'!H542,"")</f>
        <v/>
      </c>
      <c r="D543" s="21" t="str">
        <f>IF(B543&lt;='Informações do financiamento'!$C$6,C543*($C$2),"")</f>
        <v/>
      </c>
      <c r="E543" s="21" t="str">
        <f>IF(B543&lt;='Informações do financiamento'!$C$6,C543+D543,"")</f>
        <v/>
      </c>
      <c r="F543" s="21" t="str">
        <f>IF(B543&lt;='Informações do financiamento'!$C$6,'Informações do financiamento'!$C$4/'Informações do financiamento'!$C$6,"")</f>
        <v/>
      </c>
      <c r="G543" s="21" t="str">
        <f>IF(B543&lt;='Informações do financiamento'!$C$6,F543+D543,"")</f>
        <v/>
      </c>
      <c r="H543" s="22" t="str">
        <f>IF(B543&lt;='Informações do financiamento'!$C$6,E543-G543,"")</f>
        <v/>
      </c>
      <c r="I543" s="27"/>
      <c r="J543" s="27"/>
      <c r="K543" s="20" t="str">
        <f t="shared" si="3"/>
        <v/>
      </c>
      <c r="L543" s="21" t="str">
        <f>IF(K543&lt;='Informações do financiamento'!$C$6,Q542,"")</f>
        <v/>
      </c>
      <c r="M543" s="21" t="str">
        <f>IF(K543&lt;='Informações do financiamento'!$C$6,L543*($C$2),"")</f>
        <v/>
      </c>
      <c r="N543" s="21" t="str">
        <f>IF(K543&lt;='Informações do financiamento'!$C$6,L543+M543,"")</f>
        <v/>
      </c>
      <c r="O543" s="21" t="str">
        <f>IF(K543&lt;='Informações do financiamento'!$C$6,'Tabela SAC x Prime'!P543-'Tabela SAC x Prime'!M543,"")</f>
        <v/>
      </c>
      <c r="P543" s="21" t="str">
        <f>IF(K543&lt;='Informações do financiamento'!$C$6,($L$6*$C$2)/(1-(1/(1+$C$2)^'Informações do financiamento'!$C$6)),"")</f>
        <v/>
      </c>
      <c r="Q543" s="22" t="str">
        <f>IF(K543&lt;='Informações do financiamento'!$C$6,N543-P543,"")</f>
        <v/>
      </c>
      <c r="R543" s="39"/>
    </row>
    <row r="544" spans="1:18" ht="15" customHeight="1">
      <c r="A544" s="27"/>
      <c r="B544" s="20" t="str">
        <f>IF(B543&lt;'Informações do financiamento'!$C$6,('Tabela SAC x Prime'!B543+1),"")</f>
        <v/>
      </c>
      <c r="C544" s="21" t="str">
        <f>IF(B544&lt;='Informações do financiamento'!$C$6,'Tabela SAC x Prime'!H543,"")</f>
        <v/>
      </c>
      <c r="D544" s="21" t="str">
        <f>IF(B544&lt;='Informações do financiamento'!$C$6,C544*($C$2),"")</f>
        <v/>
      </c>
      <c r="E544" s="21" t="str">
        <f>IF(B544&lt;='Informações do financiamento'!$C$6,C544+D544,"")</f>
        <v/>
      </c>
      <c r="F544" s="21" t="str">
        <f>IF(B544&lt;='Informações do financiamento'!$C$6,'Informações do financiamento'!$C$4/'Informações do financiamento'!$C$6,"")</f>
        <v/>
      </c>
      <c r="G544" s="21" t="str">
        <f>IF(B544&lt;='Informações do financiamento'!$C$6,F544+D544,"")</f>
        <v/>
      </c>
      <c r="H544" s="22" t="str">
        <f>IF(B544&lt;='Informações do financiamento'!$C$6,E544-G544,"")</f>
        <v/>
      </c>
      <c r="I544" s="27"/>
      <c r="J544" s="27"/>
      <c r="K544" s="20" t="str">
        <f t="shared" si="3"/>
        <v/>
      </c>
      <c r="L544" s="21" t="str">
        <f>IF(K544&lt;='Informações do financiamento'!$C$6,Q543,"")</f>
        <v/>
      </c>
      <c r="M544" s="21" t="str">
        <f>IF(K544&lt;='Informações do financiamento'!$C$6,L544*($C$2),"")</f>
        <v/>
      </c>
      <c r="N544" s="21" t="str">
        <f>IF(K544&lt;='Informações do financiamento'!$C$6,L544+M544,"")</f>
        <v/>
      </c>
      <c r="O544" s="21" t="str">
        <f>IF(K544&lt;='Informações do financiamento'!$C$6,'Tabela SAC x Prime'!P544-'Tabela SAC x Prime'!M544,"")</f>
        <v/>
      </c>
      <c r="P544" s="21" t="str">
        <f>IF(K544&lt;='Informações do financiamento'!$C$6,($L$6*$C$2)/(1-(1/(1+$C$2)^'Informações do financiamento'!$C$6)),"")</f>
        <v/>
      </c>
      <c r="Q544" s="22" t="str">
        <f>IF(K544&lt;='Informações do financiamento'!$C$6,N544-P544,"")</f>
        <v/>
      </c>
      <c r="R544" s="39"/>
    </row>
    <row r="545" spans="1:18" ht="15" customHeight="1">
      <c r="A545" s="27"/>
      <c r="B545" s="20" t="str">
        <f>IF(B544&lt;'Informações do financiamento'!$C$6,('Tabela SAC x Prime'!B544+1),"")</f>
        <v/>
      </c>
      <c r="C545" s="21" t="str">
        <f>IF(B545&lt;='Informações do financiamento'!$C$6,'Tabela SAC x Prime'!H544,"")</f>
        <v/>
      </c>
      <c r="D545" s="21" t="str">
        <f>IF(B545&lt;='Informações do financiamento'!$C$6,C545*($C$2),"")</f>
        <v/>
      </c>
      <c r="E545" s="21" t="str">
        <f>IF(B545&lt;='Informações do financiamento'!$C$6,C545+D545,"")</f>
        <v/>
      </c>
      <c r="F545" s="21" t="str">
        <f>IF(B545&lt;='Informações do financiamento'!$C$6,'Informações do financiamento'!$C$4/'Informações do financiamento'!$C$6,"")</f>
        <v/>
      </c>
      <c r="G545" s="21" t="str">
        <f>IF(B545&lt;='Informações do financiamento'!$C$6,F545+D545,"")</f>
        <v/>
      </c>
      <c r="H545" s="22" t="str">
        <f>IF(B545&lt;='Informações do financiamento'!$C$6,E545-G545,"")</f>
        <v/>
      </c>
      <c r="I545" s="27"/>
      <c r="J545" s="27"/>
      <c r="K545" s="20" t="str">
        <f t="shared" si="3"/>
        <v/>
      </c>
      <c r="L545" s="21" t="str">
        <f>IF(K545&lt;='Informações do financiamento'!$C$6,Q544,"")</f>
        <v/>
      </c>
      <c r="M545" s="21" t="str">
        <f>IF(K545&lt;='Informações do financiamento'!$C$6,L545*($C$2),"")</f>
        <v/>
      </c>
      <c r="N545" s="21" t="str">
        <f>IF(K545&lt;='Informações do financiamento'!$C$6,L545+M545,"")</f>
        <v/>
      </c>
      <c r="O545" s="21" t="str">
        <f>IF(K545&lt;='Informações do financiamento'!$C$6,'Tabela SAC x Prime'!P545-'Tabela SAC x Prime'!M545,"")</f>
        <v/>
      </c>
      <c r="P545" s="21" t="str">
        <f>IF(K545&lt;='Informações do financiamento'!$C$6,($L$6*$C$2)/(1-(1/(1+$C$2)^'Informações do financiamento'!$C$6)),"")</f>
        <v/>
      </c>
      <c r="Q545" s="22" t="str">
        <f>IF(K545&lt;='Informações do financiamento'!$C$6,N545-P545,"")</f>
        <v/>
      </c>
      <c r="R545" s="39"/>
    </row>
    <row r="546" spans="1:18" ht="15" customHeight="1">
      <c r="A546" s="27"/>
      <c r="B546" s="20" t="str">
        <f>IF(B545&lt;'Informações do financiamento'!$C$6,('Tabela SAC x Prime'!B545+1),"")</f>
        <v/>
      </c>
      <c r="C546" s="21" t="str">
        <f>IF(B546&lt;='Informações do financiamento'!$C$6,'Tabela SAC x Prime'!H545,"")</f>
        <v/>
      </c>
      <c r="D546" s="21" t="str">
        <f>IF(B546&lt;='Informações do financiamento'!$C$6,C546*($C$2),"")</f>
        <v/>
      </c>
      <c r="E546" s="21" t="str">
        <f>IF(B546&lt;='Informações do financiamento'!$C$6,C546+D546,"")</f>
        <v/>
      </c>
      <c r="F546" s="21" t="str">
        <f>IF(B546&lt;='Informações do financiamento'!$C$6,'Informações do financiamento'!$C$4/'Informações do financiamento'!$C$6,"")</f>
        <v/>
      </c>
      <c r="G546" s="21" t="str">
        <f>IF(B546&lt;='Informações do financiamento'!$C$6,F546+D546,"")</f>
        <v/>
      </c>
      <c r="H546" s="22" t="str">
        <f>IF(B546&lt;='Informações do financiamento'!$C$6,E546-G546,"")</f>
        <v/>
      </c>
      <c r="I546" s="27"/>
      <c r="J546" s="27"/>
      <c r="K546" s="20" t="str">
        <f t="shared" si="3"/>
        <v/>
      </c>
      <c r="L546" s="21" t="str">
        <f>IF(K546&lt;='Informações do financiamento'!$C$6,Q545,"")</f>
        <v/>
      </c>
      <c r="M546" s="21" t="str">
        <f>IF(K546&lt;='Informações do financiamento'!$C$6,L546*($C$2),"")</f>
        <v/>
      </c>
      <c r="N546" s="21" t="str">
        <f>IF(K546&lt;='Informações do financiamento'!$C$6,L546+M546,"")</f>
        <v/>
      </c>
      <c r="O546" s="21" t="str">
        <f>IF(K546&lt;='Informações do financiamento'!$C$6,'Tabela SAC x Prime'!P546-'Tabela SAC x Prime'!M546,"")</f>
        <v/>
      </c>
      <c r="P546" s="21" t="str">
        <f>IF(K546&lt;='Informações do financiamento'!$C$6,($L$6*$C$2)/(1-(1/(1+$C$2)^'Informações do financiamento'!$C$6)),"")</f>
        <v/>
      </c>
      <c r="Q546" s="22" t="str">
        <f>IF(K546&lt;='Informações do financiamento'!$C$6,N546-P546,"")</f>
        <v/>
      </c>
      <c r="R546" s="39"/>
    </row>
    <row r="547" spans="1:18" ht="15" customHeight="1">
      <c r="A547" s="27"/>
      <c r="B547" s="20" t="str">
        <f>IF(B546&lt;'Informações do financiamento'!$C$6,('Tabela SAC x Prime'!B546+1),"")</f>
        <v/>
      </c>
      <c r="C547" s="21" t="str">
        <f>IF(B547&lt;='Informações do financiamento'!$C$6,'Tabela SAC x Prime'!H546,"")</f>
        <v/>
      </c>
      <c r="D547" s="21" t="str">
        <f>IF(B547&lt;='Informações do financiamento'!$C$6,C547*($C$2),"")</f>
        <v/>
      </c>
      <c r="E547" s="21" t="str">
        <f>IF(B547&lt;='Informações do financiamento'!$C$6,C547+D547,"")</f>
        <v/>
      </c>
      <c r="F547" s="21" t="str">
        <f>IF(B547&lt;='Informações do financiamento'!$C$6,'Informações do financiamento'!$C$4/'Informações do financiamento'!$C$6,"")</f>
        <v/>
      </c>
      <c r="G547" s="21" t="str">
        <f>IF(B547&lt;='Informações do financiamento'!$C$6,F547+D547,"")</f>
        <v/>
      </c>
      <c r="H547" s="22" t="str">
        <f>IF(B547&lt;='Informações do financiamento'!$C$6,E547-G547,"")</f>
        <v/>
      </c>
      <c r="I547" s="27"/>
      <c r="J547" s="27"/>
      <c r="K547" s="20" t="str">
        <f t="shared" si="3"/>
        <v/>
      </c>
      <c r="L547" s="21" t="str">
        <f>IF(K547&lt;='Informações do financiamento'!$C$6,Q546,"")</f>
        <v/>
      </c>
      <c r="M547" s="21" t="str">
        <f>IF(K547&lt;='Informações do financiamento'!$C$6,L547*($C$2),"")</f>
        <v/>
      </c>
      <c r="N547" s="21" t="str">
        <f>IF(K547&lt;='Informações do financiamento'!$C$6,L547+M547,"")</f>
        <v/>
      </c>
      <c r="O547" s="21" t="str">
        <f>IF(K547&lt;='Informações do financiamento'!$C$6,'Tabela SAC x Prime'!P547-'Tabela SAC x Prime'!M547,"")</f>
        <v/>
      </c>
      <c r="P547" s="21" t="str">
        <f>IF(K547&lt;='Informações do financiamento'!$C$6,($L$6*$C$2)/(1-(1/(1+$C$2)^'Informações do financiamento'!$C$6)),"")</f>
        <v/>
      </c>
      <c r="Q547" s="22" t="str">
        <f>IF(K547&lt;='Informações do financiamento'!$C$6,N547-P547,"")</f>
        <v/>
      </c>
      <c r="R547" s="39"/>
    </row>
    <row r="548" spans="1:18" ht="15" customHeight="1">
      <c r="A548" s="27"/>
      <c r="B548" s="20" t="str">
        <f>IF(B547&lt;'Informações do financiamento'!$C$6,('Tabela SAC x Prime'!B547+1),"")</f>
        <v/>
      </c>
      <c r="C548" s="21" t="str">
        <f>IF(B548&lt;='Informações do financiamento'!$C$6,'Tabela SAC x Prime'!H547,"")</f>
        <v/>
      </c>
      <c r="D548" s="21" t="str">
        <f>IF(B548&lt;='Informações do financiamento'!$C$6,C548*($C$2),"")</f>
        <v/>
      </c>
      <c r="E548" s="21" t="str">
        <f>IF(B548&lt;='Informações do financiamento'!$C$6,C548+D548,"")</f>
        <v/>
      </c>
      <c r="F548" s="21" t="str">
        <f>IF(B548&lt;='Informações do financiamento'!$C$6,'Informações do financiamento'!$C$4/'Informações do financiamento'!$C$6,"")</f>
        <v/>
      </c>
      <c r="G548" s="21" t="str">
        <f>IF(B548&lt;='Informações do financiamento'!$C$6,F548+D548,"")</f>
        <v/>
      </c>
      <c r="H548" s="22" t="str">
        <f>IF(B548&lt;='Informações do financiamento'!$C$6,E548-G548,"")</f>
        <v/>
      </c>
      <c r="I548" s="27"/>
      <c r="J548" s="27"/>
      <c r="K548" s="20" t="str">
        <f t="shared" si="3"/>
        <v/>
      </c>
      <c r="L548" s="21" t="str">
        <f>IF(K548&lt;='Informações do financiamento'!$C$6,Q547,"")</f>
        <v/>
      </c>
      <c r="M548" s="21" t="str">
        <f>IF(K548&lt;='Informações do financiamento'!$C$6,L548*($C$2),"")</f>
        <v/>
      </c>
      <c r="N548" s="21" t="str">
        <f>IF(K548&lt;='Informações do financiamento'!$C$6,L548+M548,"")</f>
        <v/>
      </c>
      <c r="O548" s="21" t="str">
        <f>IF(K548&lt;='Informações do financiamento'!$C$6,'Tabela SAC x Prime'!P548-'Tabela SAC x Prime'!M548,"")</f>
        <v/>
      </c>
      <c r="P548" s="21" t="str">
        <f>IF(K548&lt;='Informações do financiamento'!$C$6,($L$6*$C$2)/(1-(1/(1+$C$2)^'Informações do financiamento'!$C$6)),"")</f>
        <v/>
      </c>
      <c r="Q548" s="22" t="str">
        <f>IF(K548&lt;='Informações do financiamento'!$C$6,N548-P548,"")</f>
        <v/>
      </c>
      <c r="R548" s="39"/>
    </row>
    <row r="549" spans="1:18" ht="15" customHeight="1">
      <c r="A549" s="27"/>
      <c r="B549" s="20" t="str">
        <f>IF(B548&lt;'Informações do financiamento'!$C$6,('Tabela SAC x Prime'!B548+1),"")</f>
        <v/>
      </c>
      <c r="C549" s="21" t="str">
        <f>IF(B549&lt;='Informações do financiamento'!$C$6,'Tabela SAC x Prime'!H548,"")</f>
        <v/>
      </c>
      <c r="D549" s="21" t="str">
        <f>IF(B549&lt;='Informações do financiamento'!$C$6,C549*($C$2),"")</f>
        <v/>
      </c>
      <c r="E549" s="21" t="str">
        <f>IF(B549&lt;='Informações do financiamento'!$C$6,C549+D549,"")</f>
        <v/>
      </c>
      <c r="F549" s="21" t="str">
        <f>IF(B549&lt;='Informações do financiamento'!$C$6,'Informações do financiamento'!$C$4/'Informações do financiamento'!$C$6,"")</f>
        <v/>
      </c>
      <c r="G549" s="21" t="str">
        <f>IF(B549&lt;='Informações do financiamento'!$C$6,F549+D549,"")</f>
        <v/>
      </c>
      <c r="H549" s="22" t="str">
        <f>IF(B549&lt;='Informações do financiamento'!$C$6,E549-G549,"")</f>
        <v/>
      </c>
      <c r="I549" s="27"/>
      <c r="J549" s="27"/>
      <c r="K549" s="20" t="str">
        <f t="shared" si="3"/>
        <v/>
      </c>
      <c r="L549" s="21" t="str">
        <f>IF(K549&lt;='Informações do financiamento'!$C$6,Q548,"")</f>
        <v/>
      </c>
      <c r="M549" s="21" t="str">
        <f>IF(K549&lt;='Informações do financiamento'!$C$6,L549*($C$2),"")</f>
        <v/>
      </c>
      <c r="N549" s="21" t="str">
        <f>IF(K549&lt;='Informações do financiamento'!$C$6,L549+M549,"")</f>
        <v/>
      </c>
      <c r="O549" s="21" t="str">
        <f>IF(K549&lt;='Informações do financiamento'!$C$6,'Tabela SAC x Prime'!P549-'Tabela SAC x Prime'!M549,"")</f>
        <v/>
      </c>
      <c r="P549" s="21" t="str">
        <f>IF(K549&lt;='Informações do financiamento'!$C$6,($L$6*$C$2)/(1-(1/(1+$C$2)^'Informações do financiamento'!$C$6)),"")</f>
        <v/>
      </c>
      <c r="Q549" s="22" t="str">
        <f>IF(K549&lt;='Informações do financiamento'!$C$6,N549-P549,"")</f>
        <v/>
      </c>
      <c r="R549" s="39"/>
    </row>
    <row r="550" spans="1:18" ht="15" customHeight="1">
      <c r="A550" s="27"/>
      <c r="B550" s="20" t="str">
        <f>IF(B549&lt;'Informações do financiamento'!$C$6,('Tabela SAC x Prime'!B549+1),"")</f>
        <v/>
      </c>
      <c r="C550" s="21" t="str">
        <f>IF(B550&lt;='Informações do financiamento'!$C$6,'Tabela SAC x Prime'!H549,"")</f>
        <v/>
      </c>
      <c r="D550" s="21" t="str">
        <f>IF(B550&lt;='Informações do financiamento'!$C$6,C550*($C$2),"")</f>
        <v/>
      </c>
      <c r="E550" s="21" t="str">
        <f>IF(B550&lt;='Informações do financiamento'!$C$6,C550+D550,"")</f>
        <v/>
      </c>
      <c r="F550" s="21" t="str">
        <f>IF(B550&lt;='Informações do financiamento'!$C$6,'Informações do financiamento'!$C$4/'Informações do financiamento'!$C$6,"")</f>
        <v/>
      </c>
      <c r="G550" s="21" t="str">
        <f>IF(B550&lt;='Informações do financiamento'!$C$6,F550+D550,"")</f>
        <v/>
      </c>
      <c r="H550" s="22" t="str">
        <f>IF(B550&lt;='Informações do financiamento'!$C$6,E550-G550,"")</f>
        <v/>
      </c>
      <c r="I550" s="27"/>
      <c r="J550" s="27"/>
      <c r="K550" s="20" t="str">
        <f t="shared" si="3"/>
        <v/>
      </c>
      <c r="L550" s="21" t="str">
        <f>IF(K550&lt;='Informações do financiamento'!$C$6,Q549,"")</f>
        <v/>
      </c>
      <c r="M550" s="21" t="str">
        <f>IF(K550&lt;='Informações do financiamento'!$C$6,L550*($C$2),"")</f>
        <v/>
      </c>
      <c r="N550" s="21" t="str">
        <f>IF(K550&lt;='Informações do financiamento'!$C$6,L550+M550,"")</f>
        <v/>
      </c>
      <c r="O550" s="21" t="str">
        <f>IF(K550&lt;='Informações do financiamento'!$C$6,'Tabela SAC x Prime'!P550-'Tabela SAC x Prime'!M550,"")</f>
        <v/>
      </c>
      <c r="P550" s="21" t="str">
        <f>IF(K550&lt;='Informações do financiamento'!$C$6,($L$6*$C$2)/(1-(1/(1+$C$2)^'Informações do financiamento'!$C$6)),"")</f>
        <v/>
      </c>
      <c r="Q550" s="22" t="str">
        <f>IF(K550&lt;='Informações do financiamento'!$C$6,N550-P550,"")</f>
        <v/>
      </c>
      <c r="R550" s="39"/>
    </row>
    <row r="551" spans="1:18" ht="15" customHeight="1">
      <c r="A551" s="27"/>
      <c r="B551" s="20" t="str">
        <f>IF(B550&lt;'Informações do financiamento'!$C$6,('Tabela SAC x Prime'!B550+1),"")</f>
        <v/>
      </c>
      <c r="C551" s="21" t="str">
        <f>IF(B551&lt;='Informações do financiamento'!$C$6,'Tabela SAC x Prime'!H550,"")</f>
        <v/>
      </c>
      <c r="D551" s="21" t="str">
        <f>IF(B551&lt;='Informações do financiamento'!$C$6,C551*($C$2),"")</f>
        <v/>
      </c>
      <c r="E551" s="21" t="str">
        <f>IF(B551&lt;='Informações do financiamento'!$C$6,C551+D551,"")</f>
        <v/>
      </c>
      <c r="F551" s="21" t="str">
        <f>IF(B551&lt;='Informações do financiamento'!$C$6,'Informações do financiamento'!$C$4/'Informações do financiamento'!$C$6,"")</f>
        <v/>
      </c>
      <c r="G551" s="21" t="str">
        <f>IF(B551&lt;='Informações do financiamento'!$C$6,F551+D551,"")</f>
        <v/>
      </c>
      <c r="H551" s="22" t="str">
        <f>IF(B551&lt;='Informações do financiamento'!$C$6,E551-G551,"")</f>
        <v/>
      </c>
      <c r="I551" s="27"/>
      <c r="J551" s="27"/>
      <c r="K551" s="20" t="str">
        <f t="shared" si="3"/>
        <v/>
      </c>
      <c r="L551" s="21" t="str">
        <f>IF(K551&lt;='Informações do financiamento'!$C$6,Q550,"")</f>
        <v/>
      </c>
      <c r="M551" s="21" t="str">
        <f>IF(K551&lt;='Informações do financiamento'!$C$6,L551*($C$2),"")</f>
        <v/>
      </c>
      <c r="N551" s="21" t="str">
        <f>IF(K551&lt;='Informações do financiamento'!$C$6,L551+M551,"")</f>
        <v/>
      </c>
      <c r="O551" s="21" t="str">
        <f>IF(K551&lt;='Informações do financiamento'!$C$6,'Tabela SAC x Prime'!P551-'Tabela SAC x Prime'!M551,"")</f>
        <v/>
      </c>
      <c r="P551" s="21" t="str">
        <f>IF(K551&lt;='Informações do financiamento'!$C$6,($L$6*$C$2)/(1-(1/(1+$C$2)^'Informações do financiamento'!$C$6)),"")</f>
        <v/>
      </c>
      <c r="Q551" s="22" t="str">
        <f>IF(K551&lt;='Informações do financiamento'!$C$6,N551-P551,"")</f>
        <v/>
      </c>
      <c r="R551" s="39"/>
    </row>
    <row r="552" spans="1:18" ht="15" customHeight="1">
      <c r="A552" s="27"/>
      <c r="B552" s="20" t="str">
        <f>IF(B551&lt;'Informações do financiamento'!$C$6,('Tabela SAC x Prime'!B551+1),"")</f>
        <v/>
      </c>
      <c r="C552" s="21" t="str">
        <f>IF(B552&lt;='Informações do financiamento'!$C$6,'Tabela SAC x Prime'!H551,"")</f>
        <v/>
      </c>
      <c r="D552" s="21" t="str">
        <f>IF(B552&lt;='Informações do financiamento'!$C$6,C552*($C$2),"")</f>
        <v/>
      </c>
      <c r="E552" s="21" t="str">
        <f>IF(B552&lt;='Informações do financiamento'!$C$6,C552+D552,"")</f>
        <v/>
      </c>
      <c r="F552" s="21" t="str">
        <f>IF(B552&lt;='Informações do financiamento'!$C$6,'Informações do financiamento'!$C$4/'Informações do financiamento'!$C$6,"")</f>
        <v/>
      </c>
      <c r="G552" s="21" t="str">
        <f>IF(B552&lt;='Informações do financiamento'!$C$6,F552+D552,"")</f>
        <v/>
      </c>
      <c r="H552" s="22" t="str">
        <f>IF(B552&lt;='Informações do financiamento'!$C$6,E552-G552,"")</f>
        <v/>
      </c>
      <c r="I552" s="27"/>
      <c r="J552" s="27"/>
      <c r="K552" s="20" t="str">
        <f t="shared" si="3"/>
        <v/>
      </c>
      <c r="L552" s="21" t="str">
        <f>IF(K552&lt;='Informações do financiamento'!$C$6,Q551,"")</f>
        <v/>
      </c>
      <c r="M552" s="21" t="str">
        <f>IF(K552&lt;='Informações do financiamento'!$C$6,L552*($C$2),"")</f>
        <v/>
      </c>
      <c r="N552" s="21" t="str">
        <f>IF(K552&lt;='Informações do financiamento'!$C$6,L552+M552,"")</f>
        <v/>
      </c>
      <c r="O552" s="21" t="str">
        <f>IF(K552&lt;='Informações do financiamento'!$C$6,'Tabela SAC x Prime'!P552-'Tabela SAC x Prime'!M552,"")</f>
        <v/>
      </c>
      <c r="P552" s="21" t="str">
        <f>IF(K552&lt;='Informações do financiamento'!$C$6,($L$6*$C$2)/(1-(1/(1+$C$2)^'Informações do financiamento'!$C$6)),"")</f>
        <v/>
      </c>
      <c r="Q552" s="22" t="str">
        <f>IF(K552&lt;='Informações do financiamento'!$C$6,N552-P552,"")</f>
        <v/>
      </c>
      <c r="R552" s="39"/>
    </row>
    <row r="553" spans="1:18" ht="15" customHeight="1">
      <c r="A553" s="27"/>
      <c r="B553" s="20" t="str">
        <f>IF(B552&lt;'Informações do financiamento'!$C$6,('Tabela SAC x Prime'!B552+1),"")</f>
        <v/>
      </c>
      <c r="C553" s="21" t="str">
        <f>IF(B553&lt;='Informações do financiamento'!$C$6,'Tabela SAC x Prime'!H552,"")</f>
        <v/>
      </c>
      <c r="D553" s="21" t="str">
        <f>IF(B553&lt;='Informações do financiamento'!$C$6,C553*($C$2),"")</f>
        <v/>
      </c>
      <c r="E553" s="21" t="str">
        <f>IF(B553&lt;='Informações do financiamento'!$C$6,C553+D553,"")</f>
        <v/>
      </c>
      <c r="F553" s="21" t="str">
        <f>IF(B553&lt;='Informações do financiamento'!$C$6,'Informações do financiamento'!$C$4/'Informações do financiamento'!$C$6,"")</f>
        <v/>
      </c>
      <c r="G553" s="21" t="str">
        <f>IF(B553&lt;='Informações do financiamento'!$C$6,F553+D553,"")</f>
        <v/>
      </c>
      <c r="H553" s="22" t="str">
        <f>IF(B553&lt;='Informações do financiamento'!$C$6,E553-G553,"")</f>
        <v/>
      </c>
      <c r="I553" s="27"/>
      <c r="J553" s="27"/>
      <c r="K553" s="20" t="str">
        <f t="shared" si="3"/>
        <v/>
      </c>
      <c r="L553" s="21" t="str">
        <f>IF(K553&lt;='Informações do financiamento'!$C$6,Q552,"")</f>
        <v/>
      </c>
      <c r="M553" s="21" t="str">
        <f>IF(K553&lt;='Informações do financiamento'!$C$6,L553*($C$2),"")</f>
        <v/>
      </c>
      <c r="N553" s="21" t="str">
        <f>IF(K553&lt;='Informações do financiamento'!$C$6,L553+M553,"")</f>
        <v/>
      </c>
      <c r="O553" s="21" t="str">
        <f>IF(K553&lt;='Informações do financiamento'!$C$6,'Tabela SAC x Prime'!P553-'Tabela SAC x Prime'!M553,"")</f>
        <v/>
      </c>
      <c r="P553" s="21" t="str">
        <f>IF(K553&lt;='Informações do financiamento'!$C$6,($L$6*$C$2)/(1-(1/(1+$C$2)^'Informações do financiamento'!$C$6)),"")</f>
        <v/>
      </c>
      <c r="Q553" s="22" t="str">
        <f>IF(K553&lt;='Informações do financiamento'!$C$6,N553-P553,"")</f>
        <v/>
      </c>
      <c r="R553" s="39"/>
    </row>
    <row r="554" spans="1:18" ht="15" customHeight="1">
      <c r="A554" s="27"/>
      <c r="B554" s="20" t="str">
        <f>IF(B553&lt;'Informações do financiamento'!$C$6,('Tabela SAC x Prime'!B553+1),"")</f>
        <v/>
      </c>
      <c r="C554" s="21" t="str">
        <f>IF(B554&lt;='Informações do financiamento'!$C$6,'Tabela SAC x Prime'!H553,"")</f>
        <v/>
      </c>
      <c r="D554" s="21" t="str">
        <f>IF(B554&lt;='Informações do financiamento'!$C$6,C554*($C$2),"")</f>
        <v/>
      </c>
      <c r="E554" s="21" t="str">
        <f>IF(B554&lt;='Informações do financiamento'!$C$6,C554+D554,"")</f>
        <v/>
      </c>
      <c r="F554" s="21" t="str">
        <f>IF(B554&lt;='Informações do financiamento'!$C$6,'Informações do financiamento'!$C$4/'Informações do financiamento'!$C$6,"")</f>
        <v/>
      </c>
      <c r="G554" s="21" t="str">
        <f>IF(B554&lt;='Informações do financiamento'!$C$6,F554+D554,"")</f>
        <v/>
      </c>
      <c r="H554" s="22" t="str">
        <f>IF(B554&lt;='Informações do financiamento'!$C$6,E554-G554,"")</f>
        <v/>
      </c>
      <c r="I554" s="27"/>
      <c r="J554" s="27"/>
      <c r="K554" s="20" t="str">
        <f t="shared" si="3"/>
        <v/>
      </c>
      <c r="L554" s="21" t="str">
        <f>IF(K554&lt;='Informações do financiamento'!$C$6,Q553,"")</f>
        <v/>
      </c>
      <c r="M554" s="21" t="str">
        <f>IF(K554&lt;='Informações do financiamento'!$C$6,L554*($C$2),"")</f>
        <v/>
      </c>
      <c r="N554" s="21" t="str">
        <f>IF(K554&lt;='Informações do financiamento'!$C$6,L554+M554,"")</f>
        <v/>
      </c>
      <c r="O554" s="21" t="str">
        <f>IF(K554&lt;='Informações do financiamento'!$C$6,'Tabela SAC x Prime'!P554-'Tabela SAC x Prime'!M554,"")</f>
        <v/>
      </c>
      <c r="P554" s="21" t="str">
        <f>IF(K554&lt;='Informações do financiamento'!$C$6,($L$6*$C$2)/(1-(1/(1+$C$2)^'Informações do financiamento'!$C$6)),"")</f>
        <v/>
      </c>
      <c r="Q554" s="22" t="str">
        <f>IF(K554&lt;='Informações do financiamento'!$C$6,N554-P554,"")</f>
        <v/>
      </c>
      <c r="R554" s="39"/>
    </row>
    <row r="555" spans="1:18" ht="15" customHeight="1">
      <c r="A555" s="27"/>
      <c r="B555" s="20" t="str">
        <f>IF(B554&lt;'Informações do financiamento'!$C$6,('Tabela SAC x Prime'!B554+1),"")</f>
        <v/>
      </c>
      <c r="C555" s="21" t="str">
        <f>IF(B555&lt;='Informações do financiamento'!$C$6,'Tabela SAC x Prime'!H554,"")</f>
        <v/>
      </c>
      <c r="D555" s="21" t="str">
        <f>IF(B555&lt;='Informações do financiamento'!$C$6,C555*($C$2),"")</f>
        <v/>
      </c>
      <c r="E555" s="21" t="str">
        <f>IF(B555&lt;='Informações do financiamento'!$C$6,C555+D555,"")</f>
        <v/>
      </c>
      <c r="F555" s="21" t="str">
        <f>IF(B555&lt;='Informações do financiamento'!$C$6,'Informações do financiamento'!$C$4/'Informações do financiamento'!$C$6,"")</f>
        <v/>
      </c>
      <c r="G555" s="21" t="str">
        <f>IF(B555&lt;='Informações do financiamento'!$C$6,F555+D555,"")</f>
        <v/>
      </c>
      <c r="H555" s="22" t="str">
        <f>IF(B555&lt;='Informações do financiamento'!$C$6,E555-G555,"")</f>
        <v/>
      </c>
      <c r="I555" s="27"/>
      <c r="J555" s="27"/>
      <c r="K555" s="20" t="str">
        <f t="shared" si="3"/>
        <v/>
      </c>
      <c r="L555" s="21" t="str">
        <f>IF(K555&lt;='Informações do financiamento'!$C$6,Q554,"")</f>
        <v/>
      </c>
      <c r="M555" s="21" t="str">
        <f>IF(K555&lt;='Informações do financiamento'!$C$6,L555*($C$2),"")</f>
        <v/>
      </c>
      <c r="N555" s="21" t="str">
        <f>IF(K555&lt;='Informações do financiamento'!$C$6,L555+M555,"")</f>
        <v/>
      </c>
      <c r="O555" s="21" t="str">
        <f>IF(K555&lt;='Informações do financiamento'!$C$6,'Tabela SAC x Prime'!P555-'Tabela SAC x Prime'!M555,"")</f>
        <v/>
      </c>
      <c r="P555" s="21" t="str">
        <f>IF(K555&lt;='Informações do financiamento'!$C$6,($L$6*$C$2)/(1-(1/(1+$C$2)^'Informações do financiamento'!$C$6)),"")</f>
        <v/>
      </c>
      <c r="Q555" s="22" t="str">
        <f>IF(K555&lt;='Informações do financiamento'!$C$6,N555-P555,"")</f>
        <v/>
      </c>
      <c r="R555" s="39"/>
    </row>
    <row r="556" spans="1:18" ht="15" customHeight="1">
      <c r="A556" s="27"/>
      <c r="B556" s="20" t="str">
        <f>IF(B555&lt;'Informações do financiamento'!$C$6,('Tabela SAC x Prime'!B555+1),"")</f>
        <v/>
      </c>
      <c r="C556" s="21" t="str">
        <f>IF(B556&lt;='Informações do financiamento'!$C$6,'Tabela SAC x Prime'!H555,"")</f>
        <v/>
      </c>
      <c r="D556" s="21" t="str">
        <f>IF(B556&lt;='Informações do financiamento'!$C$6,C556*($C$2),"")</f>
        <v/>
      </c>
      <c r="E556" s="21" t="str">
        <f>IF(B556&lt;='Informações do financiamento'!$C$6,C556+D556,"")</f>
        <v/>
      </c>
      <c r="F556" s="21" t="str">
        <f>IF(B556&lt;='Informações do financiamento'!$C$6,'Informações do financiamento'!$C$4/'Informações do financiamento'!$C$6,"")</f>
        <v/>
      </c>
      <c r="G556" s="21" t="str">
        <f>IF(B556&lt;='Informações do financiamento'!$C$6,F556+D556,"")</f>
        <v/>
      </c>
      <c r="H556" s="22" t="str">
        <f>IF(B556&lt;='Informações do financiamento'!$C$6,E556-G556,"")</f>
        <v/>
      </c>
      <c r="I556" s="27"/>
      <c r="J556" s="27"/>
      <c r="K556" s="20" t="str">
        <f t="shared" si="3"/>
        <v/>
      </c>
      <c r="L556" s="21" t="str">
        <f>IF(K556&lt;='Informações do financiamento'!$C$6,Q555,"")</f>
        <v/>
      </c>
      <c r="M556" s="21" t="str">
        <f>IF(K556&lt;='Informações do financiamento'!$C$6,L556*($C$2),"")</f>
        <v/>
      </c>
      <c r="N556" s="21" t="str">
        <f>IF(K556&lt;='Informações do financiamento'!$C$6,L556+M556,"")</f>
        <v/>
      </c>
      <c r="O556" s="21" t="str">
        <f>IF(K556&lt;='Informações do financiamento'!$C$6,'Tabela SAC x Prime'!P556-'Tabela SAC x Prime'!M556,"")</f>
        <v/>
      </c>
      <c r="P556" s="21" t="str">
        <f>IF(K556&lt;='Informações do financiamento'!$C$6,($L$6*$C$2)/(1-(1/(1+$C$2)^'Informações do financiamento'!$C$6)),"")</f>
        <v/>
      </c>
      <c r="Q556" s="22" t="str">
        <f>IF(K556&lt;='Informações do financiamento'!$C$6,N556-P556,"")</f>
        <v/>
      </c>
      <c r="R556" s="39"/>
    </row>
    <row r="557" spans="1:18" ht="15" customHeight="1">
      <c r="A557" s="27"/>
      <c r="B557" s="20" t="str">
        <f>IF(B556&lt;'Informações do financiamento'!$C$6,('Tabela SAC x Prime'!B556+1),"")</f>
        <v/>
      </c>
      <c r="C557" s="21" t="str">
        <f>IF(B557&lt;='Informações do financiamento'!$C$6,'Tabela SAC x Prime'!H556,"")</f>
        <v/>
      </c>
      <c r="D557" s="21" t="str">
        <f>IF(B557&lt;='Informações do financiamento'!$C$6,C557*($C$2),"")</f>
        <v/>
      </c>
      <c r="E557" s="21" t="str">
        <f>IF(B557&lt;='Informações do financiamento'!$C$6,C557+D557,"")</f>
        <v/>
      </c>
      <c r="F557" s="21" t="str">
        <f>IF(B557&lt;='Informações do financiamento'!$C$6,'Informações do financiamento'!$C$4/'Informações do financiamento'!$C$6,"")</f>
        <v/>
      </c>
      <c r="G557" s="21" t="str">
        <f>IF(B557&lt;='Informações do financiamento'!$C$6,F557+D557,"")</f>
        <v/>
      </c>
      <c r="H557" s="22" t="str">
        <f>IF(B557&lt;='Informações do financiamento'!$C$6,E557-G557,"")</f>
        <v/>
      </c>
      <c r="I557" s="27"/>
      <c r="J557" s="27"/>
      <c r="K557" s="20" t="str">
        <f t="shared" si="3"/>
        <v/>
      </c>
      <c r="L557" s="21" t="str">
        <f>IF(K557&lt;='Informações do financiamento'!$C$6,Q556,"")</f>
        <v/>
      </c>
      <c r="M557" s="21" t="str">
        <f>IF(K557&lt;='Informações do financiamento'!$C$6,L557*($C$2),"")</f>
        <v/>
      </c>
      <c r="N557" s="21" t="str">
        <f>IF(K557&lt;='Informações do financiamento'!$C$6,L557+M557,"")</f>
        <v/>
      </c>
      <c r="O557" s="21" t="str">
        <f>IF(K557&lt;='Informações do financiamento'!$C$6,'Tabela SAC x Prime'!P557-'Tabela SAC x Prime'!M557,"")</f>
        <v/>
      </c>
      <c r="P557" s="21" t="str">
        <f>IF(K557&lt;='Informações do financiamento'!$C$6,($L$6*$C$2)/(1-(1/(1+$C$2)^'Informações do financiamento'!$C$6)),"")</f>
        <v/>
      </c>
      <c r="Q557" s="22" t="str">
        <f>IF(K557&lt;='Informações do financiamento'!$C$6,N557-P557,"")</f>
        <v/>
      </c>
      <c r="R557" s="39"/>
    </row>
    <row r="558" spans="1:18" ht="15" customHeight="1">
      <c r="A558" s="27"/>
      <c r="B558" s="20" t="str">
        <f>IF(B557&lt;'Informações do financiamento'!$C$6,('Tabela SAC x Prime'!B557+1),"")</f>
        <v/>
      </c>
      <c r="C558" s="21" t="str">
        <f>IF(B558&lt;='Informações do financiamento'!$C$6,'Tabela SAC x Prime'!H557,"")</f>
        <v/>
      </c>
      <c r="D558" s="21" t="str">
        <f>IF(B558&lt;='Informações do financiamento'!$C$6,C558*($C$2),"")</f>
        <v/>
      </c>
      <c r="E558" s="21" t="str">
        <f>IF(B558&lt;='Informações do financiamento'!$C$6,C558+D558,"")</f>
        <v/>
      </c>
      <c r="F558" s="21" t="str">
        <f>IF(B558&lt;='Informações do financiamento'!$C$6,'Informações do financiamento'!$C$4/'Informações do financiamento'!$C$6,"")</f>
        <v/>
      </c>
      <c r="G558" s="21" t="str">
        <f>IF(B558&lt;='Informações do financiamento'!$C$6,F558+D558,"")</f>
        <v/>
      </c>
      <c r="H558" s="22" t="str">
        <f>IF(B558&lt;='Informações do financiamento'!$C$6,E558-G558,"")</f>
        <v/>
      </c>
      <c r="I558" s="27"/>
      <c r="J558" s="27"/>
      <c r="K558" s="20" t="str">
        <f t="shared" si="3"/>
        <v/>
      </c>
      <c r="L558" s="21" t="str">
        <f>IF(K558&lt;='Informações do financiamento'!$C$6,Q557,"")</f>
        <v/>
      </c>
      <c r="M558" s="21" t="str">
        <f>IF(K558&lt;='Informações do financiamento'!$C$6,L558*($C$2),"")</f>
        <v/>
      </c>
      <c r="N558" s="21" t="str">
        <f>IF(K558&lt;='Informações do financiamento'!$C$6,L558+M558,"")</f>
        <v/>
      </c>
      <c r="O558" s="21" t="str">
        <f>IF(K558&lt;='Informações do financiamento'!$C$6,'Tabela SAC x Prime'!P558-'Tabela SAC x Prime'!M558,"")</f>
        <v/>
      </c>
      <c r="P558" s="21" t="str">
        <f>IF(K558&lt;='Informações do financiamento'!$C$6,($L$6*$C$2)/(1-(1/(1+$C$2)^'Informações do financiamento'!$C$6)),"")</f>
        <v/>
      </c>
      <c r="Q558" s="22" t="str">
        <f>IF(K558&lt;='Informações do financiamento'!$C$6,N558-P558,"")</f>
        <v/>
      </c>
      <c r="R558" s="39"/>
    </row>
    <row r="559" spans="1:18" ht="15" customHeight="1">
      <c r="A559" s="27"/>
      <c r="B559" s="20" t="str">
        <f>IF(B558&lt;'Informações do financiamento'!$C$6,('Tabela SAC x Prime'!B558+1),"")</f>
        <v/>
      </c>
      <c r="C559" s="21" t="str">
        <f>IF(B559&lt;='Informações do financiamento'!$C$6,'Tabela SAC x Prime'!H558,"")</f>
        <v/>
      </c>
      <c r="D559" s="21" t="str">
        <f>IF(B559&lt;='Informações do financiamento'!$C$6,C559*($C$2),"")</f>
        <v/>
      </c>
      <c r="E559" s="21" t="str">
        <f>IF(B559&lt;='Informações do financiamento'!$C$6,C559+D559,"")</f>
        <v/>
      </c>
      <c r="F559" s="21" t="str">
        <f>IF(B559&lt;='Informações do financiamento'!$C$6,'Informações do financiamento'!$C$4/'Informações do financiamento'!$C$6,"")</f>
        <v/>
      </c>
      <c r="G559" s="21" t="str">
        <f>IF(B559&lt;='Informações do financiamento'!$C$6,F559+D559,"")</f>
        <v/>
      </c>
      <c r="H559" s="22" t="str">
        <f>IF(B559&lt;='Informações do financiamento'!$C$6,E559-G559,"")</f>
        <v/>
      </c>
      <c r="I559" s="27"/>
      <c r="J559" s="27"/>
      <c r="K559" s="20" t="str">
        <f t="shared" si="3"/>
        <v/>
      </c>
      <c r="L559" s="21" t="str">
        <f>IF(K559&lt;='Informações do financiamento'!$C$6,Q558,"")</f>
        <v/>
      </c>
      <c r="M559" s="21" t="str">
        <f>IF(K559&lt;='Informações do financiamento'!$C$6,L559*($C$2),"")</f>
        <v/>
      </c>
      <c r="N559" s="21" t="str">
        <f>IF(K559&lt;='Informações do financiamento'!$C$6,L559+M559,"")</f>
        <v/>
      </c>
      <c r="O559" s="21" t="str">
        <f>IF(K559&lt;='Informações do financiamento'!$C$6,'Tabela SAC x Prime'!P559-'Tabela SAC x Prime'!M559,"")</f>
        <v/>
      </c>
      <c r="P559" s="21" t="str">
        <f>IF(K559&lt;='Informações do financiamento'!$C$6,($L$6*$C$2)/(1-(1/(1+$C$2)^'Informações do financiamento'!$C$6)),"")</f>
        <v/>
      </c>
      <c r="Q559" s="22" t="str">
        <f>IF(K559&lt;='Informações do financiamento'!$C$6,N559-P559,"")</f>
        <v/>
      </c>
      <c r="R559" s="39"/>
    </row>
    <row r="560" spans="1:18" ht="15" customHeight="1">
      <c r="A560" s="27"/>
      <c r="B560" s="20" t="str">
        <f>IF(B559&lt;'Informações do financiamento'!$C$6,('Tabela SAC x Prime'!B559+1),"")</f>
        <v/>
      </c>
      <c r="C560" s="21" t="str">
        <f>IF(B560&lt;='Informações do financiamento'!$C$6,'Tabela SAC x Prime'!H559,"")</f>
        <v/>
      </c>
      <c r="D560" s="21" t="str">
        <f>IF(B560&lt;='Informações do financiamento'!$C$6,C560*($C$2),"")</f>
        <v/>
      </c>
      <c r="E560" s="21" t="str">
        <f>IF(B560&lt;='Informações do financiamento'!$C$6,C560+D560,"")</f>
        <v/>
      </c>
      <c r="F560" s="21" t="str">
        <f>IF(B560&lt;='Informações do financiamento'!$C$6,'Informações do financiamento'!$C$4/'Informações do financiamento'!$C$6,"")</f>
        <v/>
      </c>
      <c r="G560" s="21" t="str">
        <f>IF(B560&lt;='Informações do financiamento'!$C$6,F560+D560,"")</f>
        <v/>
      </c>
      <c r="H560" s="22" t="str">
        <f>IF(B560&lt;='Informações do financiamento'!$C$6,E560-G560,"")</f>
        <v/>
      </c>
      <c r="I560" s="27"/>
      <c r="J560" s="27"/>
      <c r="K560" s="20" t="str">
        <f t="shared" si="3"/>
        <v/>
      </c>
      <c r="L560" s="21" t="str">
        <f>IF(K560&lt;='Informações do financiamento'!$C$6,Q559,"")</f>
        <v/>
      </c>
      <c r="M560" s="21" t="str">
        <f>IF(K560&lt;='Informações do financiamento'!$C$6,L560*($C$2),"")</f>
        <v/>
      </c>
      <c r="N560" s="21" t="str">
        <f>IF(K560&lt;='Informações do financiamento'!$C$6,L560+M560,"")</f>
        <v/>
      </c>
      <c r="O560" s="21" t="str">
        <f>IF(K560&lt;='Informações do financiamento'!$C$6,'Tabela SAC x Prime'!P560-'Tabela SAC x Prime'!M560,"")</f>
        <v/>
      </c>
      <c r="P560" s="21" t="str">
        <f>IF(K560&lt;='Informações do financiamento'!$C$6,($L$6*$C$2)/(1-(1/(1+$C$2)^'Informações do financiamento'!$C$6)),"")</f>
        <v/>
      </c>
      <c r="Q560" s="22" t="str">
        <f>IF(K560&lt;='Informações do financiamento'!$C$6,N560-P560,"")</f>
        <v/>
      </c>
      <c r="R560" s="39"/>
    </row>
    <row r="561" spans="1:18" ht="15" customHeight="1">
      <c r="A561" s="27"/>
      <c r="B561" s="20" t="str">
        <f>IF(B560&lt;'Informações do financiamento'!$C$6,('Tabela SAC x Prime'!B560+1),"")</f>
        <v/>
      </c>
      <c r="C561" s="21" t="str">
        <f>IF(B561&lt;='Informações do financiamento'!$C$6,'Tabela SAC x Prime'!H560,"")</f>
        <v/>
      </c>
      <c r="D561" s="21" t="str">
        <f>IF(B561&lt;='Informações do financiamento'!$C$6,C561*($C$2),"")</f>
        <v/>
      </c>
      <c r="E561" s="21" t="str">
        <f>IF(B561&lt;='Informações do financiamento'!$C$6,C561+D561,"")</f>
        <v/>
      </c>
      <c r="F561" s="21" t="str">
        <f>IF(B561&lt;='Informações do financiamento'!$C$6,'Informações do financiamento'!$C$4/'Informações do financiamento'!$C$6,"")</f>
        <v/>
      </c>
      <c r="G561" s="21" t="str">
        <f>IF(B561&lt;='Informações do financiamento'!$C$6,F561+D561,"")</f>
        <v/>
      </c>
      <c r="H561" s="22" t="str">
        <f>IF(B561&lt;='Informações do financiamento'!$C$6,E561-G561,"")</f>
        <v/>
      </c>
      <c r="I561" s="27"/>
      <c r="J561" s="27"/>
      <c r="K561" s="20" t="str">
        <f t="shared" si="3"/>
        <v/>
      </c>
      <c r="L561" s="21" t="str">
        <f>IF(K561&lt;='Informações do financiamento'!$C$6,Q560,"")</f>
        <v/>
      </c>
      <c r="M561" s="21" t="str">
        <f>IF(K561&lt;='Informações do financiamento'!$C$6,L561*($C$2),"")</f>
        <v/>
      </c>
      <c r="N561" s="21" t="str">
        <f>IF(K561&lt;='Informações do financiamento'!$C$6,L561+M561,"")</f>
        <v/>
      </c>
      <c r="O561" s="21" t="str">
        <f>IF(K561&lt;='Informações do financiamento'!$C$6,'Tabela SAC x Prime'!P561-'Tabela SAC x Prime'!M561,"")</f>
        <v/>
      </c>
      <c r="P561" s="21" t="str">
        <f>IF(K561&lt;='Informações do financiamento'!$C$6,($L$6*$C$2)/(1-(1/(1+$C$2)^'Informações do financiamento'!$C$6)),"")</f>
        <v/>
      </c>
      <c r="Q561" s="22" t="str">
        <f>IF(K561&lt;='Informações do financiamento'!$C$6,N561-P561,"")</f>
        <v/>
      </c>
      <c r="R561" s="39"/>
    </row>
    <row r="562" spans="1:18" ht="15" customHeight="1">
      <c r="A562" s="27"/>
      <c r="B562" s="20" t="str">
        <f>IF(B561&lt;'Informações do financiamento'!$C$6,('Tabela SAC x Prime'!B561+1),"")</f>
        <v/>
      </c>
      <c r="C562" s="21" t="str">
        <f>IF(B562&lt;='Informações do financiamento'!$C$6,'Tabela SAC x Prime'!H561,"")</f>
        <v/>
      </c>
      <c r="D562" s="21" t="str">
        <f>IF(B562&lt;='Informações do financiamento'!$C$6,C562*($C$2),"")</f>
        <v/>
      </c>
      <c r="E562" s="21" t="str">
        <f>IF(B562&lt;='Informações do financiamento'!$C$6,C562+D562,"")</f>
        <v/>
      </c>
      <c r="F562" s="21" t="str">
        <f>IF(B562&lt;='Informações do financiamento'!$C$6,'Informações do financiamento'!$C$4/'Informações do financiamento'!$C$6,"")</f>
        <v/>
      </c>
      <c r="G562" s="21" t="str">
        <f>IF(B562&lt;='Informações do financiamento'!$C$6,F562+D562,"")</f>
        <v/>
      </c>
      <c r="H562" s="22" t="str">
        <f>IF(B562&lt;='Informações do financiamento'!$C$6,E562-G562,"")</f>
        <v/>
      </c>
      <c r="I562" s="27"/>
      <c r="J562" s="27"/>
      <c r="K562" s="20" t="str">
        <f t="shared" si="3"/>
        <v/>
      </c>
      <c r="L562" s="21" t="str">
        <f>IF(K562&lt;='Informações do financiamento'!$C$6,Q561,"")</f>
        <v/>
      </c>
      <c r="M562" s="21" t="str">
        <f>IF(K562&lt;='Informações do financiamento'!$C$6,L562*($C$2),"")</f>
        <v/>
      </c>
      <c r="N562" s="21" t="str">
        <f>IF(K562&lt;='Informações do financiamento'!$C$6,L562+M562,"")</f>
        <v/>
      </c>
      <c r="O562" s="21" t="str">
        <f>IF(K562&lt;='Informações do financiamento'!$C$6,'Tabela SAC x Prime'!P562-'Tabela SAC x Prime'!M562,"")</f>
        <v/>
      </c>
      <c r="P562" s="21" t="str">
        <f>IF(K562&lt;='Informações do financiamento'!$C$6,($L$6*$C$2)/(1-(1/(1+$C$2)^'Informações do financiamento'!$C$6)),"")</f>
        <v/>
      </c>
      <c r="Q562" s="22" t="str">
        <f>IF(K562&lt;='Informações do financiamento'!$C$6,N562-P562,"")</f>
        <v/>
      </c>
      <c r="R562" s="39"/>
    </row>
    <row r="563" spans="1:18" ht="15" customHeight="1">
      <c r="A563" s="27"/>
      <c r="B563" s="20" t="str">
        <f>IF(B562&lt;'Informações do financiamento'!$C$6,('Tabela SAC x Prime'!B562+1),"")</f>
        <v/>
      </c>
      <c r="C563" s="21" t="str">
        <f>IF(B563&lt;='Informações do financiamento'!$C$6,'Tabela SAC x Prime'!H562,"")</f>
        <v/>
      </c>
      <c r="D563" s="21" t="str">
        <f>IF(B563&lt;='Informações do financiamento'!$C$6,C563*($C$2),"")</f>
        <v/>
      </c>
      <c r="E563" s="21" t="str">
        <f>IF(B563&lt;='Informações do financiamento'!$C$6,C563+D563,"")</f>
        <v/>
      </c>
      <c r="F563" s="21" t="str">
        <f>IF(B563&lt;='Informações do financiamento'!$C$6,'Informações do financiamento'!$C$4/'Informações do financiamento'!$C$6,"")</f>
        <v/>
      </c>
      <c r="G563" s="21" t="str">
        <f>IF(B563&lt;='Informações do financiamento'!$C$6,F563+D563,"")</f>
        <v/>
      </c>
      <c r="H563" s="22" t="str">
        <f>IF(B563&lt;='Informações do financiamento'!$C$6,E563-G563,"")</f>
        <v/>
      </c>
      <c r="I563" s="27"/>
      <c r="J563" s="27"/>
      <c r="K563" s="20" t="str">
        <f t="shared" si="3"/>
        <v/>
      </c>
      <c r="L563" s="21" t="str">
        <f>IF(K563&lt;='Informações do financiamento'!$C$6,Q562,"")</f>
        <v/>
      </c>
      <c r="M563" s="21" t="str">
        <f>IF(K563&lt;='Informações do financiamento'!$C$6,L563*($C$2),"")</f>
        <v/>
      </c>
      <c r="N563" s="21" t="str">
        <f>IF(K563&lt;='Informações do financiamento'!$C$6,L563+M563,"")</f>
        <v/>
      </c>
      <c r="O563" s="21" t="str">
        <f>IF(K563&lt;='Informações do financiamento'!$C$6,'Tabela SAC x Prime'!P563-'Tabela SAC x Prime'!M563,"")</f>
        <v/>
      </c>
      <c r="P563" s="21" t="str">
        <f>IF(K563&lt;='Informações do financiamento'!$C$6,($L$6*$C$2)/(1-(1/(1+$C$2)^'Informações do financiamento'!$C$6)),"")</f>
        <v/>
      </c>
      <c r="Q563" s="22" t="str">
        <f>IF(K563&lt;='Informações do financiamento'!$C$6,N563-P563,"")</f>
        <v/>
      </c>
      <c r="R563" s="39"/>
    </row>
    <row r="564" spans="1:18" ht="15" customHeight="1">
      <c r="A564" s="27"/>
      <c r="B564" s="20" t="str">
        <f>IF(B563&lt;'Informações do financiamento'!$C$6,('Tabela SAC x Prime'!B563+1),"")</f>
        <v/>
      </c>
      <c r="C564" s="21" t="str">
        <f>IF(B564&lt;='Informações do financiamento'!$C$6,'Tabela SAC x Prime'!H563,"")</f>
        <v/>
      </c>
      <c r="D564" s="21" t="str">
        <f>IF(B564&lt;='Informações do financiamento'!$C$6,C564*($C$2),"")</f>
        <v/>
      </c>
      <c r="E564" s="21" t="str">
        <f>IF(B564&lt;='Informações do financiamento'!$C$6,C564+D564,"")</f>
        <v/>
      </c>
      <c r="F564" s="21" t="str">
        <f>IF(B564&lt;='Informações do financiamento'!$C$6,'Informações do financiamento'!$C$4/'Informações do financiamento'!$C$6,"")</f>
        <v/>
      </c>
      <c r="G564" s="21" t="str">
        <f>IF(B564&lt;='Informações do financiamento'!$C$6,F564+D564,"")</f>
        <v/>
      </c>
      <c r="H564" s="22" t="str">
        <f>IF(B564&lt;='Informações do financiamento'!$C$6,E564-G564,"")</f>
        <v/>
      </c>
      <c r="I564" s="27"/>
      <c r="J564" s="27"/>
      <c r="K564" s="20" t="str">
        <f t="shared" si="3"/>
        <v/>
      </c>
      <c r="L564" s="21" t="str">
        <f>IF(K564&lt;='Informações do financiamento'!$C$6,Q563,"")</f>
        <v/>
      </c>
      <c r="M564" s="21" t="str">
        <f>IF(K564&lt;='Informações do financiamento'!$C$6,L564*($C$2),"")</f>
        <v/>
      </c>
      <c r="N564" s="21" t="str">
        <f>IF(K564&lt;='Informações do financiamento'!$C$6,L564+M564,"")</f>
        <v/>
      </c>
      <c r="O564" s="21" t="str">
        <f>IF(K564&lt;='Informações do financiamento'!$C$6,'Tabela SAC x Prime'!P564-'Tabela SAC x Prime'!M564,"")</f>
        <v/>
      </c>
      <c r="P564" s="21" t="str">
        <f>IF(K564&lt;='Informações do financiamento'!$C$6,($L$6*$C$2)/(1-(1/(1+$C$2)^'Informações do financiamento'!$C$6)),"")</f>
        <v/>
      </c>
      <c r="Q564" s="22" t="str">
        <f>IF(K564&lt;='Informações do financiamento'!$C$6,N564-P564,"")</f>
        <v/>
      </c>
      <c r="R564" s="39"/>
    </row>
    <row r="565" spans="1:18" ht="15" customHeight="1">
      <c r="A565" s="27"/>
      <c r="B565" s="20" t="str">
        <f>IF(B564&lt;'Informações do financiamento'!$C$6,('Tabela SAC x Prime'!B564+1),"")</f>
        <v/>
      </c>
      <c r="C565" s="21" t="str">
        <f>IF(B565&lt;='Informações do financiamento'!$C$6,'Tabela SAC x Prime'!H564,"")</f>
        <v/>
      </c>
      <c r="D565" s="21" t="str">
        <f>IF(B565&lt;='Informações do financiamento'!$C$6,C565*($C$2),"")</f>
        <v/>
      </c>
      <c r="E565" s="21" t="str">
        <f>IF(B565&lt;='Informações do financiamento'!$C$6,C565+D565,"")</f>
        <v/>
      </c>
      <c r="F565" s="21" t="str">
        <f>IF(B565&lt;='Informações do financiamento'!$C$6,'Informações do financiamento'!$C$4/'Informações do financiamento'!$C$6,"")</f>
        <v/>
      </c>
      <c r="G565" s="21" t="str">
        <f>IF(B565&lt;='Informações do financiamento'!$C$6,F565+D565,"")</f>
        <v/>
      </c>
      <c r="H565" s="22" t="str">
        <f>IF(B565&lt;='Informações do financiamento'!$C$6,E565-G565,"")</f>
        <v/>
      </c>
      <c r="I565" s="27"/>
      <c r="J565" s="27"/>
      <c r="K565" s="20" t="str">
        <f t="shared" si="3"/>
        <v/>
      </c>
      <c r="L565" s="21" t="str">
        <f>IF(K565&lt;='Informações do financiamento'!$C$6,Q564,"")</f>
        <v/>
      </c>
      <c r="M565" s="21" t="str">
        <f>IF(K565&lt;='Informações do financiamento'!$C$6,L565*($C$2),"")</f>
        <v/>
      </c>
      <c r="N565" s="21" t="str">
        <f>IF(K565&lt;='Informações do financiamento'!$C$6,L565+M565,"")</f>
        <v/>
      </c>
      <c r="O565" s="21" t="str">
        <f>IF(K565&lt;='Informações do financiamento'!$C$6,'Tabela SAC x Prime'!P565-'Tabela SAC x Prime'!M565,"")</f>
        <v/>
      </c>
      <c r="P565" s="21" t="str">
        <f>IF(K565&lt;='Informações do financiamento'!$C$6,($L$6*$C$2)/(1-(1/(1+$C$2)^'Informações do financiamento'!$C$6)),"")</f>
        <v/>
      </c>
      <c r="Q565" s="22" t="str">
        <f>IF(K565&lt;='Informações do financiamento'!$C$6,N565-P565,"")</f>
        <v/>
      </c>
      <c r="R565" s="39"/>
    </row>
    <row r="566" spans="1:18" ht="15" customHeight="1">
      <c r="A566" s="27"/>
      <c r="B566" s="20" t="str">
        <f>IF(B565&lt;'Informações do financiamento'!$C$6,('Tabela SAC x Prime'!B565+1),"")</f>
        <v/>
      </c>
      <c r="C566" s="21" t="str">
        <f>IF(B566&lt;='Informações do financiamento'!$C$6,'Tabela SAC x Prime'!H565,"")</f>
        <v/>
      </c>
      <c r="D566" s="21" t="str">
        <f>IF(B566&lt;='Informações do financiamento'!$C$6,C566*($C$2),"")</f>
        <v/>
      </c>
      <c r="E566" s="21" t="str">
        <f>IF(B566&lt;='Informações do financiamento'!$C$6,C566+D566,"")</f>
        <v/>
      </c>
      <c r="F566" s="21" t="str">
        <f>IF(B566&lt;='Informações do financiamento'!$C$6,'Informações do financiamento'!$C$4/'Informações do financiamento'!$C$6,"")</f>
        <v/>
      </c>
      <c r="G566" s="21" t="str">
        <f>IF(B566&lt;='Informações do financiamento'!$C$6,F566+D566,"")</f>
        <v/>
      </c>
      <c r="H566" s="22" t="str">
        <f>IF(B566&lt;='Informações do financiamento'!$C$6,E566-G566,"")</f>
        <v/>
      </c>
      <c r="I566" s="27"/>
      <c r="J566" s="27"/>
      <c r="K566" s="20" t="str">
        <f t="shared" si="3"/>
        <v/>
      </c>
      <c r="L566" s="21" t="str">
        <f>IF(K566&lt;='Informações do financiamento'!$C$6,Q565,"")</f>
        <v/>
      </c>
      <c r="M566" s="21" t="str">
        <f>IF(K566&lt;='Informações do financiamento'!$C$6,L566*($C$2),"")</f>
        <v/>
      </c>
      <c r="N566" s="21" t="str">
        <f>IF(K566&lt;='Informações do financiamento'!$C$6,L566+M566,"")</f>
        <v/>
      </c>
      <c r="O566" s="21" t="str">
        <f>IF(K566&lt;='Informações do financiamento'!$C$6,'Tabela SAC x Prime'!P566-'Tabela SAC x Prime'!M566,"")</f>
        <v/>
      </c>
      <c r="P566" s="21" t="str">
        <f>IF(K566&lt;='Informações do financiamento'!$C$6,($L$6*$C$2)/(1-(1/(1+$C$2)^'Informações do financiamento'!$C$6)),"")</f>
        <v/>
      </c>
      <c r="Q566" s="22" t="str">
        <f>IF(K566&lt;='Informações do financiamento'!$C$6,N566-P566,"")</f>
        <v/>
      </c>
      <c r="R566" s="39"/>
    </row>
    <row r="567" spans="1:18" ht="15" customHeight="1">
      <c r="A567" s="27"/>
      <c r="B567" s="20" t="str">
        <f>IF(B566&lt;'Informações do financiamento'!$C$6,('Tabela SAC x Prime'!B566+1),"")</f>
        <v/>
      </c>
      <c r="C567" s="21" t="str">
        <f>IF(B567&lt;='Informações do financiamento'!$C$6,'Tabela SAC x Prime'!H566,"")</f>
        <v/>
      </c>
      <c r="D567" s="21" t="str">
        <f>IF(B567&lt;='Informações do financiamento'!$C$6,C567*($C$2),"")</f>
        <v/>
      </c>
      <c r="E567" s="21" t="str">
        <f>IF(B567&lt;='Informações do financiamento'!$C$6,C567+D567,"")</f>
        <v/>
      </c>
      <c r="F567" s="21" t="str">
        <f>IF(B567&lt;='Informações do financiamento'!$C$6,'Informações do financiamento'!$C$4/'Informações do financiamento'!$C$6,"")</f>
        <v/>
      </c>
      <c r="G567" s="21" t="str">
        <f>IF(B567&lt;='Informações do financiamento'!$C$6,F567+D567,"")</f>
        <v/>
      </c>
      <c r="H567" s="22" t="str">
        <f>IF(B567&lt;='Informações do financiamento'!$C$6,E567-G567,"")</f>
        <v/>
      </c>
      <c r="I567" s="27"/>
      <c r="J567" s="27"/>
      <c r="K567" s="20" t="str">
        <f t="shared" si="3"/>
        <v/>
      </c>
      <c r="L567" s="21" t="str">
        <f>IF(K567&lt;='Informações do financiamento'!$C$6,Q566,"")</f>
        <v/>
      </c>
      <c r="M567" s="21" t="str">
        <f>IF(K567&lt;='Informações do financiamento'!$C$6,L567*($C$2),"")</f>
        <v/>
      </c>
      <c r="N567" s="21" t="str">
        <f>IF(K567&lt;='Informações do financiamento'!$C$6,L567+M567,"")</f>
        <v/>
      </c>
      <c r="O567" s="21" t="str">
        <f>IF(K567&lt;='Informações do financiamento'!$C$6,'Tabela SAC x Prime'!P567-'Tabela SAC x Prime'!M567,"")</f>
        <v/>
      </c>
      <c r="P567" s="21" t="str">
        <f>IF(K567&lt;='Informações do financiamento'!$C$6,($L$6*$C$2)/(1-(1/(1+$C$2)^'Informações do financiamento'!$C$6)),"")</f>
        <v/>
      </c>
      <c r="Q567" s="22" t="str">
        <f>IF(K567&lt;='Informações do financiamento'!$C$6,N567-P567,"")</f>
        <v/>
      </c>
      <c r="R567" s="39"/>
    </row>
    <row r="568" spans="1:18" ht="15" customHeight="1">
      <c r="A568" s="27"/>
      <c r="B568" s="20" t="str">
        <f>IF(B567&lt;'Informações do financiamento'!$C$6,('Tabela SAC x Prime'!B567+1),"")</f>
        <v/>
      </c>
      <c r="C568" s="21" t="str">
        <f>IF(B568&lt;='Informações do financiamento'!$C$6,'Tabela SAC x Prime'!H567,"")</f>
        <v/>
      </c>
      <c r="D568" s="21" t="str">
        <f>IF(B568&lt;='Informações do financiamento'!$C$6,C568*($C$2),"")</f>
        <v/>
      </c>
      <c r="E568" s="21" t="str">
        <f>IF(B568&lt;='Informações do financiamento'!$C$6,C568+D568,"")</f>
        <v/>
      </c>
      <c r="F568" s="21" t="str">
        <f>IF(B568&lt;='Informações do financiamento'!$C$6,'Informações do financiamento'!$C$4/'Informações do financiamento'!$C$6,"")</f>
        <v/>
      </c>
      <c r="G568" s="21" t="str">
        <f>IF(B568&lt;='Informações do financiamento'!$C$6,F568+D568,"")</f>
        <v/>
      </c>
      <c r="H568" s="22" t="str">
        <f>IF(B568&lt;='Informações do financiamento'!$C$6,E568-G568,"")</f>
        <v/>
      </c>
      <c r="I568" s="27"/>
      <c r="J568" s="27"/>
      <c r="K568" s="20" t="str">
        <f t="shared" si="3"/>
        <v/>
      </c>
      <c r="L568" s="21" t="str">
        <f>IF(K568&lt;='Informações do financiamento'!$C$6,Q567,"")</f>
        <v/>
      </c>
      <c r="M568" s="21" t="str">
        <f>IF(K568&lt;='Informações do financiamento'!$C$6,L568*($C$2),"")</f>
        <v/>
      </c>
      <c r="N568" s="21" t="str">
        <f>IF(K568&lt;='Informações do financiamento'!$C$6,L568+M568,"")</f>
        <v/>
      </c>
      <c r="O568" s="21" t="str">
        <f>IF(K568&lt;='Informações do financiamento'!$C$6,'Tabela SAC x Prime'!P568-'Tabela SAC x Prime'!M568,"")</f>
        <v/>
      </c>
      <c r="P568" s="21" t="str">
        <f>IF(K568&lt;='Informações do financiamento'!$C$6,($L$6*$C$2)/(1-(1/(1+$C$2)^'Informações do financiamento'!$C$6)),"")</f>
        <v/>
      </c>
      <c r="Q568" s="22" t="str">
        <f>IF(K568&lt;='Informações do financiamento'!$C$6,N568-P568,"")</f>
        <v/>
      </c>
      <c r="R568" s="39"/>
    </row>
    <row r="569" spans="1:18" ht="15" customHeight="1">
      <c r="A569" s="27"/>
      <c r="B569" s="20" t="str">
        <f>IF(B568&lt;'Informações do financiamento'!$C$6,('Tabela SAC x Prime'!B568+1),"")</f>
        <v/>
      </c>
      <c r="C569" s="21" t="str">
        <f>IF(B569&lt;='Informações do financiamento'!$C$6,'Tabela SAC x Prime'!H568,"")</f>
        <v/>
      </c>
      <c r="D569" s="21" t="str">
        <f>IF(B569&lt;='Informações do financiamento'!$C$6,C569*($C$2),"")</f>
        <v/>
      </c>
      <c r="E569" s="21" t="str">
        <f>IF(B569&lt;='Informações do financiamento'!$C$6,C569+D569,"")</f>
        <v/>
      </c>
      <c r="F569" s="21" t="str">
        <f>IF(B569&lt;='Informações do financiamento'!$C$6,'Informações do financiamento'!$C$4/'Informações do financiamento'!$C$6,"")</f>
        <v/>
      </c>
      <c r="G569" s="21" t="str">
        <f>IF(B569&lt;='Informações do financiamento'!$C$6,F569+D569,"")</f>
        <v/>
      </c>
      <c r="H569" s="22" t="str">
        <f>IF(B569&lt;='Informações do financiamento'!$C$6,E569-G569,"")</f>
        <v/>
      </c>
      <c r="I569" s="27"/>
      <c r="J569" s="27"/>
      <c r="K569" s="20" t="str">
        <f t="shared" si="3"/>
        <v/>
      </c>
      <c r="L569" s="21" t="str">
        <f>IF(K569&lt;='Informações do financiamento'!$C$6,Q568,"")</f>
        <v/>
      </c>
      <c r="M569" s="21" t="str">
        <f>IF(K569&lt;='Informações do financiamento'!$C$6,L569*($C$2),"")</f>
        <v/>
      </c>
      <c r="N569" s="21" t="str">
        <f>IF(K569&lt;='Informações do financiamento'!$C$6,L569+M569,"")</f>
        <v/>
      </c>
      <c r="O569" s="21" t="str">
        <f>IF(K569&lt;='Informações do financiamento'!$C$6,'Tabela SAC x Prime'!P569-'Tabela SAC x Prime'!M569,"")</f>
        <v/>
      </c>
      <c r="P569" s="21" t="str">
        <f>IF(K569&lt;='Informações do financiamento'!$C$6,($L$6*$C$2)/(1-(1/(1+$C$2)^'Informações do financiamento'!$C$6)),"")</f>
        <v/>
      </c>
      <c r="Q569" s="22" t="str">
        <f>IF(K569&lt;='Informações do financiamento'!$C$6,N569-P569,"")</f>
        <v/>
      </c>
      <c r="R569" s="39"/>
    </row>
    <row r="570" spans="1:18" ht="15" customHeight="1">
      <c r="A570" s="27"/>
      <c r="B570" s="20" t="str">
        <f>IF(B569&lt;'Informações do financiamento'!$C$6,('Tabela SAC x Prime'!B569+1),"")</f>
        <v/>
      </c>
      <c r="C570" s="21" t="str">
        <f>IF(B570&lt;='Informações do financiamento'!$C$6,'Tabela SAC x Prime'!H569,"")</f>
        <v/>
      </c>
      <c r="D570" s="21" t="str">
        <f>IF(B570&lt;='Informações do financiamento'!$C$6,C570*($C$2),"")</f>
        <v/>
      </c>
      <c r="E570" s="21" t="str">
        <f>IF(B570&lt;='Informações do financiamento'!$C$6,C570+D570,"")</f>
        <v/>
      </c>
      <c r="F570" s="21" t="str">
        <f>IF(B570&lt;='Informações do financiamento'!$C$6,'Informações do financiamento'!$C$4/'Informações do financiamento'!$C$6,"")</f>
        <v/>
      </c>
      <c r="G570" s="21" t="str">
        <f>IF(B570&lt;='Informações do financiamento'!$C$6,F570+D570,"")</f>
        <v/>
      </c>
      <c r="H570" s="22" t="str">
        <f>IF(B570&lt;='Informações do financiamento'!$C$6,E570-G570,"")</f>
        <v/>
      </c>
      <c r="I570" s="27"/>
      <c r="J570" s="27"/>
      <c r="K570" s="20" t="str">
        <f t="shared" si="3"/>
        <v/>
      </c>
      <c r="L570" s="21" t="str">
        <f>IF(K570&lt;='Informações do financiamento'!$C$6,Q569,"")</f>
        <v/>
      </c>
      <c r="M570" s="21" t="str">
        <f>IF(K570&lt;='Informações do financiamento'!$C$6,L570*($C$2),"")</f>
        <v/>
      </c>
      <c r="N570" s="21" t="str">
        <f>IF(K570&lt;='Informações do financiamento'!$C$6,L570+M570,"")</f>
        <v/>
      </c>
      <c r="O570" s="21" t="str">
        <f>IF(K570&lt;='Informações do financiamento'!$C$6,'Tabela SAC x Prime'!P570-'Tabela SAC x Prime'!M570,"")</f>
        <v/>
      </c>
      <c r="P570" s="21" t="str">
        <f>IF(K570&lt;='Informações do financiamento'!$C$6,($L$6*$C$2)/(1-(1/(1+$C$2)^'Informações do financiamento'!$C$6)),"")</f>
        <v/>
      </c>
      <c r="Q570" s="22" t="str">
        <f>IF(K570&lt;='Informações do financiamento'!$C$6,N570-P570,"")</f>
        <v/>
      </c>
      <c r="R570" s="39"/>
    </row>
    <row r="571" spans="1:18" ht="15" customHeight="1">
      <c r="A571" s="27"/>
      <c r="B571" s="20" t="str">
        <f>IF(B570&lt;'Informações do financiamento'!$C$6,('Tabela SAC x Prime'!B570+1),"")</f>
        <v/>
      </c>
      <c r="C571" s="21" t="str">
        <f>IF(B571&lt;='Informações do financiamento'!$C$6,'Tabela SAC x Prime'!H570,"")</f>
        <v/>
      </c>
      <c r="D571" s="21" t="str">
        <f>IF(B571&lt;='Informações do financiamento'!$C$6,C571*($C$2),"")</f>
        <v/>
      </c>
      <c r="E571" s="21" t="str">
        <f>IF(B571&lt;='Informações do financiamento'!$C$6,C571+D571,"")</f>
        <v/>
      </c>
      <c r="F571" s="21" t="str">
        <f>IF(B571&lt;='Informações do financiamento'!$C$6,'Informações do financiamento'!$C$4/'Informações do financiamento'!$C$6,"")</f>
        <v/>
      </c>
      <c r="G571" s="21" t="str">
        <f>IF(B571&lt;='Informações do financiamento'!$C$6,F571+D571,"")</f>
        <v/>
      </c>
      <c r="H571" s="22" t="str">
        <f>IF(B571&lt;='Informações do financiamento'!$C$6,E571-G571,"")</f>
        <v/>
      </c>
      <c r="I571" s="27"/>
      <c r="J571" s="27"/>
      <c r="K571" s="20" t="str">
        <f t="shared" si="3"/>
        <v/>
      </c>
      <c r="L571" s="21" t="str">
        <f>IF(K571&lt;='Informações do financiamento'!$C$6,Q570,"")</f>
        <v/>
      </c>
      <c r="M571" s="21" t="str">
        <f>IF(K571&lt;='Informações do financiamento'!$C$6,L571*($C$2),"")</f>
        <v/>
      </c>
      <c r="N571" s="21" t="str">
        <f>IF(K571&lt;='Informações do financiamento'!$C$6,L571+M571,"")</f>
        <v/>
      </c>
      <c r="O571" s="21" t="str">
        <f>IF(K571&lt;='Informações do financiamento'!$C$6,'Tabela SAC x Prime'!P571-'Tabela SAC x Prime'!M571,"")</f>
        <v/>
      </c>
      <c r="P571" s="21" t="str">
        <f>IF(K571&lt;='Informações do financiamento'!$C$6,($L$6*$C$2)/(1-(1/(1+$C$2)^'Informações do financiamento'!$C$6)),"")</f>
        <v/>
      </c>
      <c r="Q571" s="22" t="str">
        <f>IF(K571&lt;='Informações do financiamento'!$C$6,N571-P571,"")</f>
        <v/>
      </c>
      <c r="R571" s="39"/>
    </row>
    <row r="572" spans="1:18" ht="15" customHeight="1">
      <c r="A572" s="27"/>
      <c r="B572" s="20" t="str">
        <f>IF(B571&lt;'Informações do financiamento'!$C$6,('Tabela SAC x Prime'!B571+1),"")</f>
        <v/>
      </c>
      <c r="C572" s="21" t="str">
        <f>IF(B572&lt;='Informações do financiamento'!$C$6,'Tabela SAC x Prime'!H571,"")</f>
        <v/>
      </c>
      <c r="D572" s="21" t="str">
        <f>IF(B572&lt;='Informações do financiamento'!$C$6,C572*($C$2),"")</f>
        <v/>
      </c>
      <c r="E572" s="21" t="str">
        <f>IF(B572&lt;='Informações do financiamento'!$C$6,C572+D572,"")</f>
        <v/>
      </c>
      <c r="F572" s="21" t="str">
        <f>IF(B572&lt;='Informações do financiamento'!$C$6,'Informações do financiamento'!$C$4/'Informações do financiamento'!$C$6,"")</f>
        <v/>
      </c>
      <c r="G572" s="21" t="str">
        <f>IF(B572&lt;='Informações do financiamento'!$C$6,F572+D572,"")</f>
        <v/>
      </c>
      <c r="H572" s="22" t="str">
        <f>IF(B572&lt;='Informações do financiamento'!$C$6,E572-G572,"")</f>
        <v/>
      </c>
      <c r="I572" s="27"/>
      <c r="J572" s="27"/>
      <c r="K572" s="20" t="str">
        <f t="shared" si="3"/>
        <v/>
      </c>
      <c r="L572" s="21" t="str">
        <f>IF(K572&lt;='Informações do financiamento'!$C$6,Q571,"")</f>
        <v/>
      </c>
      <c r="M572" s="21" t="str">
        <f>IF(K572&lt;='Informações do financiamento'!$C$6,L572*($C$2),"")</f>
        <v/>
      </c>
      <c r="N572" s="21" t="str">
        <f>IF(K572&lt;='Informações do financiamento'!$C$6,L572+M572,"")</f>
        <v/>
      </c>
      <c r="O572" s="21" t="str">
        <f>IF(K572&lt;='Informações do financiamento'!$C$6,'Tabela SAC x Prime'!P572-'Tabela SAC x Prime'!M572,"")</f>
        <v/>
      </c>
      <c r="P572" s="21" t="str">
        <f>IF(K572&lt;='Informações do financiamento'!$C$6,($L$6*$C$2)/(1-(1/(1+$C$2)^'Informações do financiamento'!$C$6)),"")</f>
        <v/>
      </c>
      <c r="Q572" s="22" t="str">
        <f>IF(K572&lt;='Informações do financiamento'!$C$6,N572-P572,"")</f>
        <v/>
      </c>
      <c r="R572" s="39"/>
    </row>
    <row r="573" spans="1:18" ht="15" customHeight="1">
      <c r="A573" s="27"/>
      <c r="B573" s="20" t="str">
        <f>IF(B572&lt;'Informações do financiamento'!$C$6,('Tabela SAC x Prime'!B572+1),"")</f>
        <v/>
      </c>
      <c r="C573" s="21" t="str">
        <f>IF(B573&lt;='Informações do financiamento'!$C$6,'Tabela SAC x Prime'!H572,"")</f>
        <v/>
      </c>
      <c r="D573" s="21" t="str">
        <f>IF(B573&lt;='Informações do financiamento'!$C$6,C573*($C$2),"")</f>
        <v/>
      </c>
      <c r="E573" s="21" t="str">
        <f>IF(B573&lt;='Informações do financiamento'!$C$6,C573+D573,"")</f>
        <v/>
      </c>
      <c r="F573" s="21" t="str">
        <f>IF(B573&lt;='Informações do financiamento'!$C$6,'Informações do financiamento'!$C$4/'Informações do financiamento'!$C$6,"")</f>
        <v/>
      </c>
      <c r="G573" s="21" t="str">
        <f>IF(B573&lt;='Informações do financiamento'!$C$6,F573+D573,"")</f>
        <v/>
      </c>
      <c r="H573" s="22" t="str">
        <f>IF(B573&lt;='Informações do financiamento'!$C$6,E573-G573,"")</f>
        <v/>
      </c>
      <c r="I573" s="27"/>
      <c r="J573" s="27"/>
      <c r="K573" s="20" t="str">
        <f t="shared" si="3"/>
        <v/>
      </c>
      <c r="L573" s="21" t="str">
        <f>IF(K573&lt;='Informações do financiamento'!$C$6,Q572,"")</f>
        <v/>
      </c>
      <c r="M573" s="21" t="str">
        <f>IF(K573&lt;='Informações do financiamento'!$C$6,L573*($C$2),"")</f>
        <v/>
      </c>
      <c r="N573" s="21" t="str">
        <f>IF(K573&lt;='Informações do financiamento'!$C$6,L573+M573,"")</f>
        <v/>
      </c>
      <c r="O573" s="21" t="str">
        <f>IF(K573&lt;='Informações do financiamento'!$C$6,'Tabela SAC x Prime'!P573-'Tabela SAC x Prime'!M573,"")</f>
        <v/>
      </c>
      <c r="P573" s="21" t="str">
        <f>IF(K573&lt;='Informações do financiamento'!$C$6,($L$6*$C$2)/(1-(1/(1+$C$2)^'Informações do financiamento'!$C$6)),"")</f>
        <v/>
      </c>
      <c r="Q573" s="22" t="str">
        <f>IF(K573&lt;='Informações do financiamento'!$C$6,N573-P573,"")</f>
        <v/>
      </c>
      <c r="R573" s="39"/>
    </row>
    <row r="574" spans="1:18" ht="15" customHeight="1">
      <c r="A574" s="27"/>
      <c r="B574" s="20" t="str">
        <f>IF(B573&lt;'Informações do financiamento'!$C$6,('Tabela SAC x Prime'!B573+1),"")</f>
        <v/>
      </c>
      <c r="C574" s="21" t="str">
        <f>IF(B574&lt;='Informações do financiamento'!$C$6,'Tabela SAC x Prime'!H573,"")</f>
        <v/>
      </c>
      <c r="D574" s="21" t="str">
        <f>IF(B574&lt;='Informações do financiamento'!$C$6,C574*($C$2),"")</f>
        <v/>
      </c>
      <c r="E574" s="21" t="str">
        <f>IF(B574&lt;='Informações do financiamento'!$C$6,C574+D574,"")</f>
        <v/>
      </c>
      <c r="F574" s="21" t="str">
        <f>IF(B574&lt;='Informações do financiamento'!$C$6,'Informações do financiamento'!$C$4/'Informações do financiamento'!$C$6,"")</f>
        <v/>
      </c>
      <c r="G574" s="21" t="str">
        <f>IF(B574&lt;='Informações do financiamento'!$C$6,F574+D574,"")</f>
        <v/>
      </c>
      <c r="H574" s="22" t="str">
        <f>IF(B574&lt;='Informações do financiamento'!$C$6,E574-G574,"")</f>
        <v/>
      </c>
      <c r="I574" s="27"/>
      <c r="J574" s="27"/>
      <c r="K574" s="20" t="str">
        <f t="shared" si="3"/>
        <v/>
      </c>
      <c r="L574" s="21" t="str">
        <f>IF(K574&lt;='Informações do financiamento'!$C$6,Q573,"")</f>
        <v/>
      </c>
      <c r="M574" s="21" t="str">
        <f>IF(K574&lt;='Informações do financiamento'!$C$6,L574*($C$2),"")</f>
        <v/>
      </c>
      <c r="N574" s="21" t="str">
        <f>IF(K574&lt;='Informações do financiamento'!$C$6,L574+M574,"")</f>
        <v/>
      </c>
      <c r="O574" s="21" t="str">
        <f>IF(K574&lt;='Informações do financiamento'!$C$6,'Tabela SAC x Prime'!P574-'Tabela SAC x Prime'!M574,"")</f>
        <v/>
      </c>
      <c r="P574" s="21" t="str">
        <f>IF(K574&lt;='Informações do financiamento'!$C$6,($L$6*$C$2)/(1-(1/(1+$C$2)^'Informações do financiamento'!$C$6)),"")</f>
        <v/>
      </c>
      <c r="Q574" s="22" t="str">
        <f>IF(K574&lt;='Informações do financiamento'!$C$6,N574-P574,"")</f>
        <v/>
      </c>
      <c r="R574" s="39"/>
    </row>
    <row r="575" spans="1:18" ht="15" customHeight="1">
      <c r="A575" s="27"/>
      <c r="B575" s="20" t="str">
        <f>IF(B574&lt;'Informações do financiamento'!$C$6,('Tabela SAC x Prime'!B574+1),"")</f>
        <v/>
      </c>
      <c r="C575" s="21" t="str">
        <f>IF(B575&lt;='Informações do financiamento'!$C$6,'Tabela SAC x Prime'!H574,"")</f>
        <v/>
      </c>
      <c r="D575" s="21" t="str">
        <f>IF(B575&lt;='Informações do financiamento'!$C$6,C575*($C$2),"")</f>
        <v/>
      </c>
      <c r="E575" s="21" t="str">
        <f>IF(B575&lt;='Informações do financiamento'!$C$6,C575+D575,"")</f>
        <v/>
      </c>
      <c r="F575" s="21" t="str">
        <f>IF(B575&lt;='Informações do financiamento'!$C$6,'Informações do financiamento'!$C$4/'Informações do financiamento'!$C$6,"")</f>
        <v/>
      </c>
      <c r="G575" s="21" t="str">
        <f>IF(B575&lt;='Informações do financiamento'!$C$6,F575+D575,"")</f>
        <v/>
      </c>
      <c r="H575" s="22" t="str">
        <f>IF(B575&lt;='Informações do financiamento'!$C$6,E575-G575,"")</f>
        <v/>
      </c>
      <c r="I575" s="27"/>
      <c r="J575" s="27"/>
      <c r="K575" s="20" t="str">
        <f t="shared" si="3"/>
        <v/>
      </c>
      <c r="L575" s="21" t="str">
        <f>IF(K575&lt;='Informações do financiamento'!$C$6,Q574,"")</f>
        <v/>
      </c>
      <c r="M575" s="21" t="str">
        <f>IF(K575&lt;='Informações do financiamento'!$C$6,L575*($C$2),"")</f>
        <v/>
      </c>
      <c r="N575" s="21" t="str">
        <f>IF(K575&lt;='Informações do financiamento'!$C$6,L575+M575,"")</f>
        <v/>
      </c>
      <c r="O575" s="21" t="str">
        <f>IF(K575&lt;='Informações do financiamento'!$C$6,'Tabela SAC x Prime'!P575-'Tabela SAC x Prime'!M575,"")</f>
        <v/>
      </c>
      <c r="P575" s="21" t="str">
        <f>IF(K575&lt;='Informações do financiamento'!$C$6,($L$6*$C$2)/(1-(1/(1+$C$2)^'Informações do financiamento'!$C$6)),"")</f>
        <v/>
      </c>
      <c r="Q575" s="22" t="str">
        <f>IF(K575&lt;='Informações do financiamento'!$C$6,N575-P575,"")</f>
        <v/>
      </c>
      <c r="R575" s="39"/>
    </row>
    <row r="576" spans="1:18" ht="15" customHeight="1">
      <c r="A576" s="27"/>
      <c r="B576" s="20" t="str">
        <f>IF(B575&lt;'Informações do financiamento'!$C$6,('Tabela SAC x Prime'!B575+1),"")</f>
        <v/>
      </c>
      <c r="C576" s="21" t="str">
        <f>IF(B576&lt;='Informações do financiamento'!$C$6,'Tabela SAC x Prime'!H575,"")</f>
        <v/>
      </c>
      <c r="D576" s="21" t="str">
        <f>IF(B576&lt;='Informações do financiamento'!$C$6,C576*($C$2),"")</f>
        <v/>
      </c>
      <c r="E576" s="21" t="str">
        <f>IF(B576&lt;='Informações do financiamento'!$C$6,C576+D576,"")</f>
        <v/>
      </c>
      <c r="F576" s="21" t="str">
        <f>IF(B576&lt;='Informações do financiamento'!$C$6,'Informações do financiamento'!$C$4/'Informações do financiamento'!$C$6,"")</f>
        <v/>
      </c>
      <c r="G576" s="21" t="str">
        <f>IF(B576&lt;='Informações do financiamento'!$C$6,F576+D576,"")</f>
        <v/>
      </c>
      <c r="H576" s="22" t="str">
        <f>IF(B576&lt;='Informações do financiamento'!$C$6,E576-G576,"")</f>
        <v/>
      </c>
      <c r="I576" s="27"/>
      <c r="J576" s="27"/>
      <c r="K576" s="20" t="str">
        <f t="shared" si="3"/>
        <v/>
      </c>
      <c r="L576" s="21" t="str">
        <f>IF(K576&lt;='Informações do financiamento'!$C$6,Q575,"")</f>
        <v/>
      </c>
      <c r="M576" s="21" t="str">
        <f>IF(K576&lt;='Informações do financiamento'!$C$6,L576*($C$2),"")</f>
        <v/>
      </c>
      <c r="N576" s="21" t="str">
        <f>IF(K576&lt;='Informações do financiamento'!$C$6,L576+M576,"")</f>
        <v/>
      </c>
      <c r="O576" s="21" t="str">
        <f>IF(K576&lt;='Informações do financiamento'!$C$6,'Tabela SAC x Prime'!P576-'Tabela SAC x Prime'!M576,"")</f>
        <v/>
      </c>
      <c r="P576" s="21" t="str">
        <f>IF(K576&lt;='Informações do financiamento'!$C$6,($L$6*$C$2)/(1-(1/(1+$C$2)^'Informações do financiamento'!$C$6)),"")</f>
        <v/>
      </c>
      <c r="Q576" s="22" t="str">
        <f>IF(K576&lt;='Informações do financiamento'!$C$6,N576-P576,"")</f>
        <v/>
      </c>
      <c r="R576" s="39"/>
    </row>
    <row r="577" spans="1:18" ht="15" customHeight="1">
      <c r="A577" s="27"/>
      <c r="B577" s="20" t="str">
        <f>IF(B576&lt;'Informações do financiamento'!$C$6,('Tabela SAC x Prime'!B576+1),"")</f>
        <v/>
      </c>
      <c r="C577" s="21" t="str">
        <f>IF(B577&lt;='Informações do financiamento'!$C$6,'Tabela SAC x Prime'!H576,"")</f>
        <v/>
      </c>
      <c r="D577" s="21" t="str">
        <f>IF(B577&lt;='Informações do financiamento'!$C$6,C577*($C$2),"")</f>
        <v/>
      </c>
      <c r="E577" s="21" t="str">
        <f>IF(B577&lt;='Informações do financiamento'!$C$6,C577+D577,"")</f>
        <v/>
      </c>
      <c r="F577" s="21" t="str">
        <f>IF(B577&lt;='Informações do financiamento'!$C$6,'Informações do financiamento'!$C$4/'Informações do financiamento'!$C$6,"")</f>
        <v/>
      </c>
      <c r="G577" s="21" t="str">
        <f>IF(B577&lt;='Informações do financiamento'!$C$6,F577+D577,"")</f>
        <v/>
      </c>
      <c r="H577" s="22" t="str">
        <f>IF(B577&lt;='Informações do financiamento'!$C$6,E577-G577,"")</f>
        <v/>
      </c>
      <c r="I577" s="27"/>
      <c r="J577" s="27"/>
      <c r="K577" s="20" t="str">
        <f t="shared" si="3"/>
        <v/>
      </c>
      <c r="L577" s="21" t="str">
        <f>IF(K577&lt;='Informações do financiamento'!$C$6,Q576,"")</f>
        <v/>
      </c>
      <c r="M577" s="21" t="str">
        <f>IF(K577&lt;='Informações do financiamento'!$C$6,L577*($C$2),"")</f>
        <v/>
      </c>
      <c r="N577" s="21" t="str">
        <f>IF(K577&lt;='Informações do financiamento'!$C$6,L577+M577,"")</f>
        <v/>
      </c>
      <c r="O577" s="21" t="str">
        <f>IF(K577&lt;='Informações do financiamento'!$C$6,'Tabela SAC x Prime'!P577-'Tabela SAC x Prime'!M577,"")</f>
        <v/>
      </c>
      <c r="P577" s="21" t="str">
        <f>IF(K577&lt;='Informações do financiamento'!$C$6,($L$6*$C$2)/(1-(1/(1+$C$2)^'Informações do financiamento'!$C$6)),"")</f>
        <v/>
      </c>
      <c r="Q577" s="22" t="str">
        <f>IF(K577&lt;='Informações do financiamento'!$C$6,N577-P577,"")</f>
        <v/>
      </c>
      <c r="R577" s="39"/>
    </row>
    <row r="578" spans="1:18" ht="15" customHeight="1">
      <c r="A578" s="27"/>
      <c r="B578" s="20" t="str">
        <f>IF(B577&lt;'Informações do financiamento'!$C$6,('Tabela SAC x Prime'!B577+1),"")</f>
        <v/>
      </c>
      <c r="C578" s="21" t="str">
        <f>IF(B578&lt;='Informações do financiamento'!$C$6,'Tabela SAC x Prime'!H577,"")</f>
        <v/>
      </c>
      <c r="D578" s="21" t="str">
        <f>IF(B578&lt;='Informações do financiamento'!$C$6,C578*($C$2),"")</f>
        <v/>
      </c>
      <c r="E578" s="21" t="str">
        <f>IF(B578&lt;='Informações do financiamento'!$C$6,C578+D578,"")</f>
        <v/>
      </c>
      <c r="F578" s="21" t="str">
        <f>IF(B578&lt;='Informações do financiamento'!$C$6,'Informações do financiamento'!$C$4/'Informações do financiamento'!$C$6,"")</f>
        <v/>
      </c>
      <c r="G578" s="21" t="str">
        <f>IF(B578&lt;='Informações do financiamento'!$C$6,F578+D578,"")</f>
        <v/>
      </c>
      <c r="H578" s="22" t="str">
        <f>IF(B578&lt;='Informações do financiamento'!$C$6,E578-G578,"")</f>
        <v/>
      </c>
      <c r="I578" s="27"/>
      <c r="J578" s="27"/>
      <c r="K578" s="20" t="str">
        <f t="shared" si="3"/>
        <v/>
      </c>
      <c r="L578" s="21" t="str">
        <f>IF(K578&lt;='Informações do financiamento'!$C$6,Q577,"")</f>
        <v/>
      </c>
      <c r="M578" s="21" t="str">
        <f>IF(K578&lt;='Informações do financiamento'!$C$6,L578*($C$2),"")</f>
        <v/>
      </c>
      <c r="N578" s="21" t="str">
        <f>IF(K578&lt;='Informações do financiamento'!$C$6,L578+M578,"")</f>
        <v/>
      </c>
      <c r="O578" s="21" t="str">
        <f>IF(K578&lt;='Informações do financiamento'!$C$6,'Tabela SAC x Prime'!P578-'Tabela SAC x Prime'!M578,"")</f>
        <v/>
      </c>
      <c r="P578" s="21" t="str">
        <f>IF(K578&lt;='Informações do financiamento'!$C$6,($L$6*$C$2)/(1-(1/(1+$C$2)^'Informações do financiamento'!$C$6)),"")</f>
        <v/>
      </c>
      <c r="Q578" s="22" t="str">
        <f>IF(K578&lt;='Informações do financiamento'!$C$6,N578-P578,"")</f>
        <v/>
      </c>
      <c r="R578" s="39"/>
    </row>
    <row r="579" spans="1:18" ht="15" customHeight="1">
      <c r="A579" s="27"/>
      <c r="B579" s="20" t="str">
        <f>IF(B578&lt;'Informações do financiamento'!$C$6,('Tabela SAC x Prime'!B578+1),"")</f>
        <v/>
      </c>
      <c r="C579" s="21" t="str">
        <f>IF(B579&lt;='Informações do financiamento'!$C$6,'Tabela SAC x Prime'!H578,"")</f>
        <v/>
      </c>
      <c r="D579" s="21" t="str">
        <f>IF(B579&lt;='Informações do financiamento'!$C$6,C579*($C$2),"")</f>
        <v/>
      </c>
      <c r="E579" s="21" t="str">
        <f>IF(B579&lt;='Informações do financiamento'!$C$6,C579+D579,"")</f>
        <v/>
      </c>
      <c r="F579" s="21" t="str">
        <f>IF(B579&lt;='Informações do financiamento'!$C$6,'Informações do financiamento'!$C$4/'Informações do financiamento'!$C$6,"")</f>
        <v/>
      </c>
      <c r="G579" s="21" t="str">
        <f>IF(B579&lt;='Informações do financiamento'!$C$6,F579+D579,"")</f>
        <v/>
      </c>
      <c r="H579" s="22" t="str">
        <f>IF(B579&lt;='Informações do financiamento'!$C$6,E579-G579,"")</f>
        <v/>
      </c>
      <c r="I579" s="27"/>
      <c r="J579" s="27"/>
      <c r="K579" s="20" t="str">
        <f t="shared" si="3"/>
        <v/>
      </c>
      <c r="L579" s="21" t="str">
        <f>IF(K579&lt;='Informações do financiamento'!$C$6,Q578,"")</f>
        <v/>
      </c>
      <c r="M579" s="21" t="str">
        <f>IF(K579&lt;='Informações do financiamento'!$C$6,L579*($C$2),"")</f>
        <v/>
      </c>
      <c r="N579" s="21" t="str">
        <f>IF(K579&lt;='Informações do financiamento'!$C$6,L579+M579,"")</f>
        <v/>
      </c>
      <c r="O579" s="21" t="str">
        <f>IF(K579&lt;='Informações do financiamento'!$C$6,'Tabela SAC x Prime'!P579-'Tabela SAC x Prime'!M579,"")</f>
        <v/>
      </c>
      <c r="P579" s="21" t="str">
        <f>IF(K579&lt;='Informações do financiamento'!$C$6,($L$6*$C$2)/(1-(1/(1+$C$2)^'Informações do financiamento'!$C$6)),"")</f>
        <v/>
      </c>
      <c r="Q579" s="22" t="str">
        <f>IF(K579&lt;='Informações do financiamento'!$C$6,N579-P579,"")</f>
        <v/>
      </c>
      <c r="R579" s="39"/>
    </row>
    <row r="580" spans="1:18" ht="15" customHeight="1">
      <c r="A580" s="27"/>
      <c r="B580" s="20" t="str">
        <f>IF(B579&lt;'Informações do financiamento'!$C$6,('Tabela SAC x Prime'!B579+1),"")</f>
        <v/>
      </c>
      <c r="C580" s="21" t="str">
        <f>IF(B580&lt;='Informações do financiamento'!$C$6,'Tabela SAC x Prime'!H579,"")</f>
        <v/>
      </c>
      <c r="D580" s="21" t="str">
        <f>IF(B580&lt;='Informações do financiamento'!$C$6,C580*($C$2),"")</f>
        <v/>
      </c>
      <c r="E580" s="21" t="str">
        <f>IF(B580&lt;='Informações do financiamento'!$C$6,C580+D580,"")</f>
        <v/>
      </c>
      <c r="F580" s="21" t="str">
        <f>IF(B580&lt;='Informações do financiamento'!$C$6,'Informações do financiamento'!$C$4/'Informações do financiamento'!$C$6,"")</f>
        <v/>
      </c>
      <c r="G580" s="21" t="str">
        <f>IF(B580&lt;='Informações do financiamento'!$C$6,F580+D580,"")</f>
        <v/>
      </c>
      <c r="H580" s="22" t="str">
        <f>IF(B580&lt;='Informações do financiamento'!$C$6,E580-G580,"")</f>
        <v/>
      </c>
      <c r="I580" s="27"/>
      <c r="J580" s="27"/>
      <c r="K580" s="20" t="str">
        <f t="shared" si="3"/>
        <v/>
      </c>
      <c r="L580" s="21" t="str">
        <f>IF(K580&lt;='Informações do financiamento'!$C$6,Q579,"")</f>
        <v/>
      </c>
      <c r="M580" s="21" t="str">
        <f>IF(K580&lt;='Informações do financiamento'!$C$6,L580*($C$2),"")</f>
        <v/>
      </c>
      <c r="N580" s="21" t="str">
        <f>IF(K580&lt;='Informações do financiamento'!$C$6,L580+M580,"")</f>
        <v/>
      </c>
      <c r="O580" s="21" t="str">
        <f>IF(K580&lt;='Informações do financiamento'!$C$6,'Tabela SAC x Prime'!P580-'Tabela SAC x Prime'!M580,"")</f>
        <v/>
      </c>
      <c r="P580" s="21" t="str">
        <f>IF(K580&lt;='Informações do financiamento'!$C$6,($L$6*$C$2)/(1-(1/(1+$C$2)^'Informações do financiamento'!$C$6)),"")</f>
        <v/>
      </c>
      <c r="Q580" s="22" t="str">
        <f>IF(K580&lt;='Informações do financiamento'!$C$6,N580-P580,"")</f>
        <v/>
      </c>
      <c r="R580" s="39"/>
    </row>
    <row r="581" spans="1:18" ht="15" customHeight="1">
      <c r="A581" s="27"/>
      <c r="B581" s="20" t="str">
        <f>IF(B580&lt;'Informações do financiamento'!$C$6,('Tabela SAC x Prime'!B580+1),"")</f>
        <v/>
      </c>
      <c r="C581" s="21" t="str">
        <f>IF(B581&lt;='Informações do financiamento'!$C$6,'Tabela SAC x Prime'!H580,"")</f>
        <v/>
      </c>
      <c r="D581" s="21" t="str">
        <f>IF(B581&lt;='Informações do financiamento'!$C$6,C581*($C$2),"")</f>
        <v/>
      </c>
      <c r="E581" s="21" t="str">
        <f>IF(B581&lt;='Informações do financiamento'!$C$6,C581+D581,"")</f>
        <v/>
      </c>
      <c r="F581" s="21" t="str">
        <f>IF(B581&lt;='Informações do financiamento'!$C$6,'Informações do financiamento'!$C$4/'Informações do financiamento'!$C$6,"")</f>
        <v/>
      </c>
      <c r="G581" s="21" t="str">
        <f>IF(B581&lt;='Informações do financiamento'!$C$6,F581+D581,"")</f>
        <v/>
      </c>
      <c r="H581" s="22" t="str">
        <f>IF(B581&lt;='Informações do financiamento'!$C$6,E581-G581,"")</f>
        <v/>
      </c>
      <c r="I581" s="27"/>
      <c r="J581" s="27"/>
      <c r="K581" s="20" t="str">
        <f t="shared" si="3"/>
        <v/>
      </c>
      <c r="L581" s="21" t="str">
        <f>IF(K581&lt;='Informações do financiamento'!$C$6,Q580,"")</f>
        <v/>
      </c>
      <c r="M581" s="21" t="str">
        <f>IF(K581&lt;='Informações do financiamento'!$C$6,L581*($C$2),"")</f>
        <v/>
      </c>
      <c r="N581" s="21" t="str">
        <f>IF(K581&lt;='Informações do financiamento'!$C$6,L581+M581,"")</f>
        <v/>
      </c>
      <c r="O581" s="21" t="str">
        <f>IF(K581&lt;='Informações do financiamento'!$C$6,'Tabela SAC x Prime'!P581-'Tabela SAC x Prime'!M581,"")</f>
        <v/>
      </c>
      <c r="P581" s="21" t="str">
        <f>IF(K581&lt;='Informações do financiamento'!$C$6,($L$6*$C$2)/(1-(1/(1+$C$2)^'Informações do financiamento'!$C$6)),"")</f>
        <v/>
      </c>
      <c r="Q581" s="22" t="str">
        <f>IF(K581&lt;='Informações do financiamento'!$C$6,N581-P581,"")</f>
        <v/>
      </c>
      <c r="R581" s="39"/>
    </row>
    <row r="582" spans="1:18" ht="15" customHeight="1">
      <c r="A582" s="27"/>
      <c r="B582" s="20" t="str">
        <f>IF(B581&lt;'Informações do financiamento'!$C$6,('Tabela SAC x Prime'!B581+1),"")</f>
        <v/>
      </c>
      <c r="C582" s="21" t="str">
        <f>IF(B582&lt;='Informações do financiamento'!$C$6,'Tabela SAC x Prime'!H581,"")</f>
        <v/>
      </c>
      <c r="D582" s="21" t="str">
        <f>IF(B582&lt;='Informações do financiamento'!$C$6,C582*($C$2),"")</f>
        <v/>
      </c>
      <c r="E582" s="21" t="str">
        <f>IF(B582&lt;='Informações do financiamento'!$C$6,C582+D582,"")</f>
        <v/>
      </c>
      <c r="F582" s="21" t="str">
        <f>IF(B582&lt;='Informações do financiamento'!$C$6,'Informações do financiamento'!$C$4/'Informações do financiamento'!$C$6,"")</f>
        <v/>
      </c>
      <c r="G582" s="21" t="str">
        <f>IF(B582&lt;='Informações do financiamento'!$C$6,F582+D582,"")</f>
        <v/>
      </c>
      <c r="H582" s="22" t="str">
        <f>IF(B582&lt;='Informações do financiamento'!$C$6,E582-G582,"")</f>
        <v/>
      </c>
      <c r="I582" s="27"/>
      <c r="J582" s="27"/>
      <c r="K582" s="20" t="str">
        <f t="shared" si="3"/>
        <v/>
      </c>
      <c r="L582" s="21" t="str">
        <f>IF(K582&lt;='Informações do financiamento'!$C$6,Q581,"")</f>
        <v/>
      </c>
      <c r="M582" s="21" t="str">
        <f>IF(K582&lt;='Informações do financiamento'!$C$6,L582*($C$2),"")</f>
        <v/>
      </c>
      <c r="N582" s="21" t="str">
        <f>IF(K582&lt;='Informações do financiamento'!$C$6,L582+M582,"")</f>
        <v/>
      </c>
      <c r="O582" s="21" t="str">
        <f>IF(K582&lt;='Informações do financiamento'!$C$6,'Tabela SAC x Prime'!P582-'Tabela SAC x Prime'!M582,"")</f>
        <v/>
      </c>
      <c r="P582" s="21" t="str">
        <f>IF(K582&lt;='Informações do financiamento'!$C$6,($L$6*$C$2)/(1-(1/(1+$C$2)^'Informações do financiamento'!$C$6)),"")</f>
        <v/>
      </c>
      <c r="Q582" s="22" t="str">
        <f>IF(K582&lt;='Informações do financiamento'!$C$6,N582-P582,"")</f>
        <v/>
      </c>
      <c r="R582" s="39"/>
    </row>
    <row r="583" spans="1:18" ht="15" customHeight="1">
      <c r="A583" s="27"/>
      <c r="B583" s="20" t="str">
        <f>IF(B582&lt;'Informações do financiamento'!$C$6,('Tabela SAC x Prime'!B582+1),"")</f>
        <v/>
      </c>
      <c r="C583" s="21" t="str">
        <f>IF(B583&lt;='Informações do financiamento'!$C$6,'Tabela SAC x Prime'!H582,"")</f>
        <v/>
      </c>
      <c r="D583" s="21" t="str">
        <f>IF(B583&lt;='Informações do financiamento'!$C$6,C583*($C$2),"")</f>
        <v/>
      </c>
      <c r="E583" s="21" t="str">
        <f>IF(B583&lt;='Informações do financiamento'!$C$6,C583+D583,"")</f>
        <v/>
      </c>
      <c r="F583" s="21" t="str">
        <f>IF(B583&lt;='Informações do financiamento'!$C$6,'Informações do financiamento'!$C$4/'Informações do financiamento'!$C$6,"")</f>
        <v/>
      </c>
      <c r="G583" s="21" t="str">
        <f>IF(B583&lt;='Informações do financiamento'!$C$6,F583+D583,"")</f>
        <v/>
      </c>
      <c r="H583" s="22" t="str">
        <f>IF(B583&lt;='Informações do financiamento'!$C$6,E583-G583,"")</f>
        <v/>
      </c>
      <c r="I583" s="27"/>
      <c r="J583" s="27"/>
      <c r="K583" s="20" t="str">
        <f t="shared" si="3"/>
        <v/>
      </c>
      <c r="L583" s="21" t="str">
        <f>IF(K583&lt;='Informações do financiamento'!$C$6,Q582,"")</f>
        <v/>
      </c>
      <c r="M583" s="21" t="str">
        <f>IF(K583&lt;='Informações do financiamento'!$C$6,L583*($C$2),"")</f>
        <v/>
      </c>
      <c r="N583" s="21" t="str">
        <f>IF(K583&lt;='Informações do financiamento'!$C$6,L583+M583,"")</f>
        <v/>
      </c>
      <c r="O583" s="21" t="str">
        <f>IF(K583&lt;='Informações do financiamento'!$C$6,'Tabela SAC x Prime'!P583-'Tabela SAC x Prime'!M583,"")</f>
        <v/>
      </c>
      <c r="P583" s="21" t="str">
        <f>IF(K583&lt;='Informações do financiamento'!$C$6,($L$6*$C$2)/(1-(1/(1+$C$2)^'Informações do financiamento'!$C$6)),"")</f>
        <v/>
      </c>
      <c r="Q583" s="22" t="str">
        <f>IF(K583&lt;='Informações do financiamento'!$C$6,N583-P583,"")</f>
        <v/>
      </c>
      <c r="R583" s="39"/>
    </row>
    <row r="584" spans="1:18" ht="15" customHeight="1">
      <c r="A584" s="27"/>
      <c r="B584" s="20" t="str">
        <f>IF(B583&lt;'Informações do financiamento'!$C$6,('Tabela SAC x Prime'!B583+1),"")</f>
        <v/>
      </c>
      <c r="C584" s="21" t="str">
        <f>IF(B584&lt;='Informações do financiamento'!$C$6,'Tabela SAC x Prime'!H583,"")</f>
        <v/>
      </c>
      <c r="D584" s="21" t="str">
        <f>IF(B584&lt;='Informações do financiamento'!$C$6,C584*($C$2),"")</f>
        <v/>
      </c>
      <c r="E584" s="21" t="str">
        <f>IF(B584&lt;='Informações do financiamento'!$C$6,C584+D584,"")</f>
        <v/>
      </c>
      <c r="F584" s="21" t="str">
        <f>IF(B584&lt;='Informações do financiamento'!$C$6,'Informações do financiamento'!$C$4/'Informações do financiamento'!$C$6,"")</f>
        <v/>
      </c>
      <c r="G584" s="21" t="str">
        <f>IF(B584&lt;='Informações do financiamento'!$C$6,F584+D584,"")</f>
        <v/>
      </c>
      <c r="H584" s="22" t="str">
        <f>IF(B584&lt;='Informações do financiamento'!$C$6,E584-G584,"")</f>
        <v/>
      </c>
      <c r="I584" s="27"/>
      <c r="J584" s="27"/>
      <c r="K584" s="20" t="str">
        <f t="shared" si="3"/>
        <v/>
      </c>
      <c r="L584" s="21" t="str">
        <f>IF(K584&lt;='Informações do financiamento'!$C$6,Q583,"")</f>
        <v/>
      </c>
      <c r="M584" s="21" t="str">
        <f>IF(K584&lt;='Informações do financiamento'!$C$6,L584*($C$2),"")</f>
        <v/>
      </c>
      <c r="N584" s="21" t="str">
        <f>IF(K584&lt;='Informações do financiamento'!$C$6,L584+M584,"")</f>
        <v/>
      </c>
      <c r="O584" s="21" t="str">
        <f>IF(K584&lt;='Informações do financiamento'!$C$6,'Tabela SAC x Prime'!P584-'Tabela SAC x Prime'!M584,"")</f>
        <v/>
      </c>
      <c r="P584" s="21" t="str">
        <f>IF(K584&lt;='Informações do financiamento'!$C$6,($L$6*$C$2)/(1-(1/(1+$C$2)^'Informações do financiamento'!$C$6)),"")</f>
        <v/>
      </c>
      <c r="Q584" s="22" t="str">
        <f>IF(K584&lt;='Informações do financiamento'!$C$6,N584-P584,"")</f>
        <v/>
      </c>
      <c r="R584" s="39"/>
    </row>
    <row r="585" spans="1:18" ht="15" customHeight="1">
      <c r="A585" s="27"/>
      <c r="B585" s="20" t="str">
        <f>IF(B584&lt;'Informações do financiamento'!$C$6,('Tabela SAC x Prime'!B584+1),"")</f>
        <v/>
      </c>
      <c r="C585" s="21" t="str">
        <f>IF(B585&lt;='Informações do financiamento'!$C$6,'Tabela SAC x Prime'!H584,"")</f>
        <v/>
      </c>
      <c r="D585" s="21" t="str">
        <f>IF(B585&lt;='Informações do financiamento'!$C$6,C585*($C$2),"")</f>
        <v/>
      </c>
      <c r="E585" s="21" t="str">
        <f>IF(B585&lt;='Informações do financiamento'!$C$6,C585+D585,"")</f>
        <v/>
      </c>
      <c r="F585" s="21" t="str">
        <f>IF(B585&lt;='Informações do financiamento'!$C$6,'Informações do financiamento'!$C$4/'Informações do financiamento'!$C$6,"")</f>
        <v/>
      </c>
      <c r="G585" s="21" t="str">
        <f>IF(B585&lt;='Informações do financiamento'!$C$6,F585+D585,"")</f>
        <v/>
      </c>
      <c r="H585" s="22" t="str">
        <f>IF(B585&lt;='Informações do financiamento'!$C$6,E585-G585,"")</f>
        <v/>
      </c>
      <c r="I585" s="27"/>
      <c r="J585" s="27"/>
      <c r="K585" s="20" t="str">
        <f t="shared" si="3"/>
        <v/>
      </c>
      <c r="L585" s="21" t="str">
        <f>IF(K585&lt;='Informações do financiamento'!$C$6,Q584,"")</f>
        <v/>
      </c>
      <c r="M585" s="21" t="str">
        <f>IF(K585&lt;='Informações do financiamento'!$C$6,L585*($C$2),"")</f>
        <v/>
      </c>
      <c r="N585" s="21" t="str">
        <f>IF(K585&lt;='Informações do financiamento'!$C$6,L585+M585,"")</f>
        <v/>
      </c>
      <c r="O585" s="21" t="str">
        <f>IF(K585&lt;='Informações do financiamento'!$C$6,'Tabela SAC x Prime'!P585-'Tabela SAC x Prime'!M585,"")</f>
        <v/>
      </c>
      <c r="P585" s="21" t="str">
        <f>IF(K585&lt;='Informações do financiamento'!$C$6,($L$6*$C$2)/(1-(1/(1+$C$2)^'Informações do financiamento'!$C$6)),"")</f>
        <v/>
      </c>
      <c r="Q585" s="22" t="str">
        <f>IF(K585&lt;='Informações do financiamento'!$C$6,N585-P585,"")</f>
        <v/>
      </c>
      <c r="R585" s="39"/>
    </row>
    <row r="586" spans="1:18" ht="15" customHeight="1">
      <c r="A586" s="27"/>
      <c r="B586" s="20" t="str">
        <f>IF(B585&lt;'Informações do financiamento'!$C$6,('Tabela SAC x Prime'!B585+1),"")</f>
        <v/>
      </c>
      <c r="C586" s="21" t="str">
        <f>IF(B586&lt;='Informações do financiamento'!$C$6,'Tabela SAC x Prime'!H585,"")</f>
        <v/>
      </c>
      <c r="D586" s="21" t="str">
        <f>IF(B586&lt;='Informações do financiamento'!$C$6,C586*($C$2),"")</f>
        <v/>
      </c>
      <c r="E586" s="21" t="str">
        <f>IF(B586&lt;='Informações do financiamento'!$C$6,C586+D586,"")</f>
        <v/>
      </c>
      <c r="F586" s="21" t="str">
        <f>IF(B586&lt;='Informações do financiamento'!$C$6,'Informações do financiamento'!$C$4/'Informações do financiamento'!$C$6,"")</f>
        <v/>
      </c>
      <c r="G586" s="21" t="str">
        <f>IF(B586&lt;='Informações do financiamento'!$C$6,F586+D586,"")</f>
        <v/>
      </c>
      <c r="H586" s="22" t="str">
        <f>IF(B586&lt;='Informações do financiamento'!$C$6,E586-G586,"")</f>
        <v/>
      </c>
      <c r="I586" s="27"/>
      <c r="J586" s="27"/>
      <c r="K586" s="20" t="str">
        <f t="shared" ref="K586:K605" si="4">B586</f>
        <v/>
      </c>
      <c r="L586" s="21" t="str">
        <f>IF(K586&lt;='Informações do financiamento'!$C$6,Q585,"")</f>
        <v/>
      </c>
      <c r="M586" s="21" t="str">
        <f>IF(K586&lt;='Informações do financiamento'!$C$6,L586*($C$2),"")</f>
        <v/>
      </c>
      <c r="N586" s="21" t="str">
        <f>IF(K586&lt;='Informações do financiamento'!$C$6,L586+M586,"")</f>
        <v/>
      </c>
      <c r="O586" s="21" t="str">
        <f>IF(K586&lt;='Informações do financiamento'!$C$6,'Tabela SAC x Prime'!P586-'Tabela SAC x Prime'!M586,"")</f>
        <v/>
      </c>
      <c r="P586" s="21" t="str">
        <f>IF(K586&lt;='Informações do financiamento'!$C$6,($L$6*$C$2)/(1-(1/(1+$C$2)^'Informações do financiamento'!$C$6)),"")</f>
        <v/>
      </c>
      <c r="Q586" s="22" t="str">
        <f>IF(K586&lt;='Informações do financiamento'!$C$6,N586-P586,"")</f>
        <v/>
      </c>
      <c r="R586" s="39"/>
    </row>
    <row r="587" spans="1:18" ht="15" customHeight="1">
      <c r="A587" s="27"/>
      <c r="B587" s="20" t="str">
        <f>IF(B586&lt;'Informações do financiamento'!$C$6,('Tabela SAC x Prime'!B586+1),"")</f>
        <v/>
      </c>
      <c r="C587" s="21" t="str">
        <f>IF(B587&lt;='Informações do financiamento'!$C$6,'Tabela SAC x Prime'!H586,"")</f>
        <v/>
      </c>
      <c r="D587" s="21" t="str">
        <f>IF(B587&lt;='Informações do financiamento'!$C$6,C587*($C$2),"")</f>
        <v/>
      </c>
      <c r="E587" s="21" t="str">
        <f>IF(B587&lt;='Informações do financiamento'!$C$6,C587+D587,"")</f>
        <v/>
      </c>
      <c r="F587" s="21" t="str">
        <f>IF(B587&lt;='Informações do financiamento'!$C$6,'Informações do financiamento'!$C$4/'Informações do financiamento'!$C$6,"")</f>
        <v/>
      </c>
      <c r="G587" s="21" t="str">
        <f>IF(B587&lt;='Informações do financiamento'!$C$6,F587+D587,"")</f>
        <v/>
      </c>
      <c r="H587" s="22" t="str">
        <f>IF(B587&lt;='Informações do financiamento'!$C$6,E587-G587,"")</f>
        <v/>
      </c>
      <c r="I587" s="27"/>
      <c r="J587" s="27"/>
      <c r="K587" s="20" t="str">
        <f t="shared" si="4"/>
        <v/>
      </c>
      <c r="L587" s="21" t="str">
        <f>IF(K587&lt;='Informações do financiamento'!$C$6,Q586,"")</f>
        <v/>
      </c>
      <c r="M587" s="21" t="str">
        <f>IF(K587&lt;='Informações do financiamento'!$C$6,L587*($C$2),"")</f>
        <v/>
      </c>
      <c r="N587" s="21" t="str">
        <f>IF(K587&lt;='Informações do financiamento'!$C$6,L587+M587,"")</f>
        <v/>
      </c>
      <c r="O587" s="21" t="str">
        <f>IF(K587&lt;='Informações do financiamento'!$C$6,'Tabela SAC x Prime'!P587-'Tabela SAC x Prime'!M587,"")</f>
        <v/>
      </c>
      <c r="P587" s="21" t="str">
        <f>IF(K587&lt;='Informações do financiamento'!$C$6,($L$6*$C$2)/(1-(1/(1+$C$2)^'Informações do financiamento'!$C$6)),"")</f>
        <v/>
      </c>
      <c r="Q587" s="22" t="str">
        <f>IF(K587&lt;='Informações do financiamento'!$C$6,N587-P587,"")</f>
        <v/>
      </c>
      <c r="R587" s="39"/>
    </row>
    <row r="588" spans="1:18" ht="15" customHeight="1">
      <c r="A588" s="27"/>
      <c r="B588" s="20" t="str">
        <f>IF(B587&lt;'Informações do financiamento'!$C$6,('Tabela SAC x Prime'!B587+1),"")</f>
        <v/>
      </c>
      <c r="C588" s="21" t="str">
        <f>IF(B588&lt;='Informações do financiamento'!$C$6,'Tabela SAC x Prime'!H587,"")</f>
        <v/>
      </c>
      <c r="D588" s="21" t="str">
        <f>IF(B588&lt;='Informações do financiamento'!$C$6,C588*($C$2),"")</f>
        <v/>
      </c>
      <c r="E588" s="21" t="str">
        <f>IF(B588&lt;='Informações do financiamento'!$C$6,C588+D588,"")</f>
        <v/>
      </c>
      <c r="F588" s="21" t="str">
        <f>IF(B588&lt;='Informações do financiamento'!$C$6,'Informações do financiamento'!$C$4/'Informações do financiamento'!$C$6,"")</f>
        <v/>
      </c>
      <c r="G588" s="21" t="str">
        <f>IF(B588&lt;='Informações do financiamento'!$C$6,F588+D588,"")</f>
        <v/>
      </c>
      <c r="H588" s="22" t="str">
        <f>IF(B588&lt;='Informações do financiamento'!$C$6,E588-G588,"")</f>
        <v/>
      </c>
      <c r="I588" s="27"/>
      <c r="J588" s="27"/>
      <c r="K588" s="20" t="str">
        <f t="shared" si="4"/>
        <v/>
      </c>
      <c r="L588" s="21" t="str">
        <f>IF(K588&lt;='Informações do financiamento'!$C$6,Q587,"")</f>
        <v/>
      </c>
      <c r="M588" s="21" t="str">
        <f>IF(K588&lt;='Informações do financiamento'!$C$6,L588*($C$2),"")</f>
        <v/>
      </c>
      <c r="N588" s="21" t="str">
        <f>IF(K588&lt;='Informações do financiamento'!$C$6,L588+M588,"")</f>
        <v/>
      </c>
      <c r="O588" s="21" t="str">
        <f>IF(K588&lt;='Informações do financiamento'!$C$6,'Tabela SAC x Prime'!P588-'Tabela SAC x Prime'!M588,"")</f>
        <v/>
      </c>
      <c r="P588" s="21" t="str">
        <f>IF(K588&lt;='Informações do financiamento'!$C$6,($L$6*$C$2)/(1-(1/(1+$C$2)^'Informações do financiamento'!$C$6)),"")</f>
        <v/>
      </c>
      <c r="Q588" s="22" t="str">
        <f>IF(K588&lt;='Informações do financiamento'!$C$6,N588-P588,"")</f>
        <v/>
      </c>
      <c r="R588" s="39"/>
    </row>
    <row r="589" spans="1:18" ht="15" customHeight="1">
      <c r="A589" s="27"/>
      <c r="B589" s="20" t="str">
        <f>IF(B588&lt;'Informações do financiamento'!$C$6,('Tabela SAC x Prime'!B588+1),"")</f>
        <v/>
      </c>
      <c r="C589" s="21" t="str">
        <f>IF(B589&lt;='Informações do financiamento'!$C$6,'Tabela SAC x Prime'!H588,"")</f>
        <v/>
      </c>
      <c r="D589" s="21" t="str">
        <f>IF(B589&lt;='Informações do financiamento'!$C$6,C589*($C$2),"")</f>
        <v/>
      </c>
      <c r="E589" s="21" t="str">
        <f>IF(B589&lt;='Informações do financiamento'!$C$6,C589+D589,"")</f>
        <v/>
      </c>
      <c r="F589" s="21" t="str">
        <f>IF(B589&lt;='Informações do financiamento'!$C$6,'Informações do financiamento'!$C$4/'Informações do financiamento'!$C$6,"")</f>
        <v/>
      </c>
      <c r="G589" s="21" t="str">
        <f>IF(B589&lt;='Informações do financiamento'!$C$6,F589+D589,"")</f>
        <v/>
      </c>
      <c r="H589" s="22" t="str">
        <f>IF(B589&lt;='Informações do financiamento'!$C$6,E589-G589,"")</f>
        <v/>
      </c>
      <c r="I589" s="27"/>
      <c r="J589" s="27"/>
      <c r="K589" s="20" t="str">
        <f t="shared" si="4"/>
        <v/>
      </c>
      <c r="L589" s="21" t="str">
        <f>IF(K589&lt;='Informações do financiamento'!$C$6,Q588,"")</f>
        <v/>
      </c>
      <c r="M589" s="21" t="str">
        <f>IF(K589&lt;='Informações do financiamento'!$C$6,L589*($C$2),"")</f>
        <v/>
      </c>
      <c r="N589" s="21" t="str">
        <f>IF(K589&lt;='Informações do financiamento'!$C$6,L589+M589,"")</f>
        <v/>
      </c>
      <c r="O589" s="21" t="str">
        <f>IF(K589&lt;='Informações do financiamento'!$C$6,'Tabela SAC x Prime'!P589-'Tabela SAC x Prime'!M589,"")</f>
        <v/>
      </c>
      <c r="P589" s="21" t="str">
        <f>IF(K589&lt;='Informações do financiamento'!$C$6,($L$6*$C$2)/(1-(1/(1+$C$2)^'Informações do financiamento'!$C$6)),"")</f>
        <v/>
      </c>
      <c r="Q589" s="22" t="str">
        <f>IF(K589&lt;='Informações do financiamento'!$C$6,N589-P589,"")</f>
        <v/>
      </c>
      <c r="R589" s="39"/>
    </row>
    <row r="590" spans="1:18" ht="15" customHeight="1">
      <c r="A590" s="27"/>
      <c r="B590" s="20" t="str">
        <f>IF(B589&lt;'Informações do financiamento'!$C$6,('Tabela SAC x Prime'!B589+1),"")</f>
        <v/>
      </c>
      <c r="C590" s="21" t="str">
        <f>IF(B590&lt;='Informações do financiamento'!$C$6,'Tabela SAC x Prime'!H589,"")</f>
        <v/>
      </c>
      <c r="D590" s="21" t="str">
        <f>IF(B590&lt;='Informações do financiamento'!$C$6,C590*($C$2),"")</f>
        <v/>
      </c>
      <c r="E590" s="21" t="str">
        <f>IF(B590&lt;='Informações do financiamento'!$C$6,C590+D590,"")</f>
        <v/>
      </c>
      <c r="F590" s="21" t="str">
        <f>IF(B590&lt;='Informações do financiamento'!$C$6,'Informações do financiamento'!$C$4/'Informações do financiamento'!$C$6,"")</f>
        <v/>
      </c>
      <c r="G590" s="21" t="str">
        <f>IF(B590&lt;='Informações do financiamento'!$C$6,F590+D590,"")</f>
        <v/>
      </c>
      <c r="H590" s="22" t="str">
        <f>IF(B590&lt;='Informações do financiamento'!$C$6,E590-G590,"")</f>
        <v/>
      </c>
      <c r="I590" s="27"/>
      <c r="J590" s="27"/>
      <c r="K590" s="20" t="str">
        <f t="shared" si="4"/>
        <v/>
      </c>
      <c r="L590" s="21" t="str">
        <f>IF(K590&lt;='Informações do financiamento'!$C$6,Q589,"")</f>
        <v/>
      </c>
      <c r="M590" s="21" t="str">
        <f>IF(K590&lt;='Informações do financiamento'!$C$6,L590*($C$2),"")</f>
        <v/>
      </c>
      <c r="N590" s="21" t="str">
        <f>IF(K590&lt;='Informações do financiamento'!$C$6,L590+M590,"")</f>
        <v/>
      </c>
      <c r="O590" s="21" t="str">
        <f>IF(K590&lt;='Informações do financiamento'!$C$6,'Tabela SAC x Prime'!P590-'Tabela SAC x Prime'!M590,"")</f>
        <v/>
      </c>
      <c r="P590" s="21" t="str">
        <f>IF(K590&lt;='Informações do financiamento'!$C$6,($L$6*$C$2)/(1-(1/(1+$C$2)^'Informações do financiamento'!$C$6)),"")</f>
        <v/>
      </c>
      <c r="Q590" s="22" t="str">
        <f>IF(K590&lt;='Informações do financiamento'!$C$6,N590-P590,"")</f>
        <v/>
      </c>
      <c r="R590" s="39"/>
    </row>
    <row r="591" spans="1:18" ht="15" customHeight="1">
      <c r="A591" s="27"/>
      <c r="B591" s="20" t="str">
        <f>IF(B590&lt;'Informações do financiamento'!$C$6,('Tabela SAC x Prime'!B590+1),"")</f>
        <v/>
      </c>
      <c r="C591" s="21" t="str">
        <f>IF(B591&lt;='Informações do financiamento'!$C$6,'Tabela SAC x Prime'!H590,"")</f>
        <v/>
      </c>
      <c r="D591" s="21" t="str">
        <f>IF(B591&lt;='Informações do financiamento'!$C$6,C591*($C$2),"")</f>
        <v/>
      </c>
      <c r="E591" s="21" t="str">
        <f>IF(B591&lt;='Informações do financiamento'!$C$6,C591+D591,"")</f>
        <v/>
      </c>
      <c r="F591" s="21" t="str">
        <f>IF(B591&lt;='Informações do financiamento'!$C$6,'Informações do financiamento'!$C$4/'Informações do financiamento'!$C$6,"")</f>
        <v/>
      </c>
      <c r="G591" s="21" t="str">
        <f>IF(B591&lt;='Informações do financiamento'!$C$6,F591+D591,"")</f>
        <v/>
      </c>
      <c r="H591" s="22" t="str">
        <f>IF(B591&lt;='Informações do financiamento'!$C$6,E591-G591,"")</f>
        <v/>
      </c>
      <c r="I591" s="27"/>
      <c r="J591" s="27"/>
      <c r="K591" s="20" t="str">
        <f t="shared" si="4"/>
        <v/>
      </c>
      <c r="L591" s="21" t="str">
        <f>IF(K591&lt;='Informações do financiamento'!$C$6,Q590,"")</f>
        <v/>
      </c>
      <c r="M591" s="21" t="str">
        <f>IF(K591&lt;='Informações do financiamento'!$C$6,L591*($C$2),"")</f>
        <v/>
      </c>
      <c r="N591" s="21" t="str">
        <f>IF(K591&lt;='Informações do financiamento'!$C$6,L591+M591,"")</f>
        <v/>
      </c>
      <c r="O591" s="21" t="str">
        <f>IF(K591&lt;='Informações do financiamento'!$C$6,'Tabela SAC x Prime'!P591-'Tabela SAC x Prime'!M591,"")</f>
        <v/>
      </c>
      <c r="P591" s="21" t="str">
        <f>IF(K591&lt;='Informações do financiamento'!$C$6,($L$6*$C$2)/(1-(1/(1+$C$2)^'Informações do financiamento'!$C$6)),"")</f>
        <v/>
      </c>
      <c r="Q591" s="22" t="str">
        <f>IF(K591&lt;='Informações do financiamento'!$C$6,N591-P591,"")</f>
        <v/>
      </c>
      <c r="R591" s="39"/>
    </row>
    <row r="592" spans="1:18" ht="15" customHeight="1">
      <c r="A592" s="27"/>
      <c r="B592" s="20" t="str">
        <f>IF(B591&lt;'Informações do financiamento'!$C$6,('Tabela SAC x Prime'!B591+1),"")</f>
        <v/>
      </c>
      <c r="C592" s="21" t="str">
        <f>IF(B592&lt;='Informações do financiamento'!$C$6,'Tabela SAC x Prime'!H591,"")</f>
        <v/>
      </c>
      <c r="D592" s="21" t="str">
        <f>IF(B592&lt;='Informações do financiamento'!$C$6,C592*($C$2),"")</f>
        <v/>
      </c>
      <c r="E592" s="21" t="str">
        <f>IF(B592&lt;='Informações do financiamento'!$C$6,C592+D592,"")</f>
        <v/>
      </c>
      <c r="F592" s="21" t="str">
        <f>IF(B592&lt;='Informações do financiamento'!$C$6,'Informações do financiamento'!$C$4/'Informações do financiamento'!$C$6,"")</f>
        <v/>
      </c>
      <c r="G592" s="21" t="str">
        <f>IF(B592&lt;='Informações do financiamento'!$C$6,F592+D592,"")</f>
        <v/>
      </c>
      <c r="H592" s="22" t="str">
        <f>IF(B592&lt;='Informações do financiamento'!$C$6,E592-G592,"")</f>
        <v/>
      </c>
      <c r="I592" s="27"/>
      <c r="J592" s="27"/>
      <c r="K592" s="20" t="str">
        <f t="shared" si="4"/>
        <v/>
      </c>
      <c r="L592" s="21" t="str">
        <f>IF(K592&lt;='Informações do financiamento'!$C$6,Q591,"")</f>
        <v/>
      </c>
      <c r="M592" s="21" t="str">
        <f>IF(K592&lt;='Informações do financiamento'!$C$6,L592*($C$2),"")</f>
        <v/>
      </c>
      <c r="N592" s="21" t="str">
        <f>IF(K592&lt;='Informações do financiamento'!$C$6,L592+M592,"")</f>
        <v/>
      </c>
      <c r="O592" s="21" t="str">
        <f>IF(K592&lt;='Informações do financiamento'!$C$6,'Tabela SAC x Prime'!P592-'Tabela SAC x Prime'!M592,"")</f>
        <v/>
      </c>
      <c r="P592" s="21" t="str">
        <f>IF(K592&lt;='Informações do financiamento'!$C$6,($L$6*$C$2)/(1-(1/(1+$C$2)^'Informações do financiamento'!$C$6)),"")</f>
        <v/>
      </c>
      <c r="Q592" s="22" t="str">
        <f>IF(K592&lt;='Informações do financiamento'!$C$6,N592-P592,"")</f>
        <v/>
      </c>
      <c r="R592" s="39"/>
    </row>
    <row r="593" spans="1:18" ht="15" customHeight="1">
      <c r="A593" s="27"/>
      <c r="B593" s="20" t="str">
        <f>IF(B592&lt;'Informações do financiamento'!$C$6,('Tabela SAC x Prime'!B592+1),"")</f>
        <v/>
      </c>
      <c r="C593" s="21" t="str">
        <f>IF(B593&lt;='Informações do financiamento'!$C$6,'Tabela SAC x Prime'!H592,"")</f>
        <v/>
      </c>
      <c r="D593" s="21" t="str">
        <f>IF(B593&lt;='Informações do financiamento'!$C$6,C593*($C$2),"")</f>
        <v/>
      </c>
      <c r="E593" s="21" t="str">
        <f>IF(B593&lt;='Informações do financiamento'!$C$6,C593+D593,"")</f>
        <v/>
      </c>
      <c r="F593" s="21" t="str">
        <f>IF(B593&lt;='Informações do financiamento'!$C$6,'Informações do financiamento'!$C$4/'Informações do financiamento'!$C$6,"")</f>
        <v/>
      </c>
      <c r="G593" s="21" t="str">
        <f>IF(B593&lt;='Informações do financiamento'!$C$6,F593+D593,"")</f>
        <v/>
      </c>
      <c r="H593" s="22" t="str">
        <f>IF(B593&lt;='Informações do financiamento'!$C$6,E593-G593,"")</f>
        <v/>
      </c>
      <c r="I593" s="27"/>
      <c r="J593" s="27"/>
      <c r="K593" s="20" t="str">
        <f t="shared" si="4"/>
        <v/>
      </c>
      <c r="L593" s="21" t="str">
        <f>IF(K593&lt;='Informações do financiamento'!$C$6,Q592,"")</f>
        <v/>
      </c>
      <c r="M593" s="21" t="str">
        <f>IF(K593&lt;='Informações do financiamento'!$C$6,L593*($C$2),"")</f>
        <v/>
      </c>
      <c r="N593" s="21" t="str">
        <f>IF(K593&lt;='Informações do financiamento'!$C$6,L593+M593,"")</f>
        <v/>
      </c>
      <c r="O593" s="21" t="str">
        <f>IF(K593&lt;='Informações do financiamento'!$C$6,'Tabela SAC x Prime'!P593-'Tabela SAC x Prime'!M593,"")</f>
        <v/>
      </c>
      <c r="P593" s="21" t="str">
        <f>IF(K593&lt;='Informações do financiamento'!$C$6,($L$6*$C$2)/(1-(1/(1+$C$2)^'Informações do financiamento'!$C$6)),"")</f>
        <v/>
      </c>
      <c r="Q593" s="22" t="str">
        <f>IF(K593&lt;='Informações do financiamento'!$C$6,N593-P593,"")</f>
        <v/>
      </c>
      <c r="R593" s="39"/>
    </row>
    <row r="594" spans="1:18" ht="15" customHeight="1">
      <c r="A594" s="27"/>
      <c r="B594" s="20" t="str">
        <f>IF(B593&lt;'Informações do financiamento'!$C$6,('Tabela SAC x Prime'!B593+1),"")</f>
        <v/>
      </c>
      <c r="C594" s="21" t="str">
        <f>IF(B594&lt;='Informações do financiamento'!$C$6,'Tabela SAC x Prime'!H593,"")</f>
        <v/>
      </c>
      <c r="D594" s="21" t="str">
        <f>IF(B594&lt;='Informações do financiamento'!$C$6,C594*($C$2),"")</f>
        <v/>
      </c>
      <c r="E594" s="21" t="str">
        <f>IF(B594&lt;='Informações do financiamento'!$C$6,C594+D594,"")</f>
        <v/>
      </c>
      <c r="F594" s="21" t="str">
        <f>IF(B594&lt;='Informações do financiamento'!$C$6,'Informações do financiamento'!$C$4/'Informações do financiamento'!$C$6,"")</f>
        <v/>
      </c>
      <c r="G594" s="21" t="str">
        <f>IF(B594&lt;='Informações do financiamento'!$C$6,F594+D594,"")</f>
        <v/>
      </c>
      <c r="H594" s="22" t="str">
        <f>IF(B594&lt;='Informações do financiamento'!$C$6,E594-G594,"")</f>
        <v/>
      </c>
      <c r="I594" s="27"/>
      <c r="J594" s="27"/>
      <c r="K594" s="20" t="str">
        <f t="shared" si="4"/>
        <v/>
      </c>
      <c r="L594" s="21" t="str">
        <f>IF(K594&lt;='Informações do financiamento'!$C$6,Q593,"")</f>
        <v/>
      </c>
      <c r="M594" s="21" t="str">
        <f>IF(K594&lt;='Informações do financiamento'!$C$6,L594*($C$2),"")</f>
        <v/>
      </c>
      <c r="N594" s="21" t="str">
        <f>IF(K594&lt;='Informações do financiamento'!$C$6,L594+M594,"")</f>
        <v/>
      </c>
      <c r="O594" s="21" t="str">
        <f>IF(K594&lt;='Informações do financiamento'!$C$6,'Tabela SAC x Prime'!P594-'Tabela SAC x Prime'!M594,"")</f>
        <v/>
      </c>
      <c r="P594" s="21" t="str">
        <f>IF(K594&lt;='Informações do financiamento'!$C$6,($L$6*$C$2)/(1-(1/(1+$C$2)^'Informações do financiamento'!$C$6)),"")</f>
        <v/>
      </c>
      <c r="Q594" s="22" t="str">
        <f>IF(K594&lt;='Informações do financiamento'!$C$6,N594-P594,"")</f>
        <v/>
      </c>
      <c r="R594" s="39"/>
    </row>
    <row r="595" spans="1:18" ht="15" customHeight="1">
      <c r="A595" s="27"/>
      <c r="B595" s="20" t="str">
        <f>IF(B594&lt;'Informações do financiamento'!$C$6,('Tabela SAC x Prime'!B594+1),"")</f>
        <v/>
      </c>
      <c r="C595" s="21" t="str">
        <f>IF(B595&lt;='Informações do financiamento'!$C$6,'Tabela SAC x Prime'!H594,"")</f>
        <v/>
      </c>
      <c r="D595" s="21" t="str">
        <f>IF(B595&lt;='Informações do financiamento'!$C$6,C595*($C$2),"")</f>
        <v/>
      </c>
      <c r="E595" s="21" t="str">
        <f>IF(B595&lt;='Informações do financiamento'!$C$6,C595+D595,"")</f>
        <v/>
      </c>
      <c r="F595" s="21" t="str">
        <f>IF(B595&lt;='Informações do financiamento'!$C$6,'Informações do financiamento'!$C$4/'Informações do financiamento'!$C$6,"")</f>
        <v/>
      </c>
      <c r="G595" s="21" t="str">
        <f>IF(B595&lt;='Informações do financiamento'!$C$6,F595+D595,"")</f>
        <v/>
      </c>
      <c r="H595" s="22" t="str">
        <f>IF(B595&lt;='Informações do financiamento'!$C$6,E595-G595,"")</f>
        <v/>
      </c>
      <c r="I595" s="27"/>
      <c r="J595" s="27"/>
      <c r="K595" s="20" t="str">
        <f t="shared" si="4"/>
        <v/>
      </c>
      <c r="L595" s="21" t="str">
        <f>IF(K595&lt;='Informações do financiamento'!$C$6,Q594,"")</f>
        <v/>
      </c>
      <c r="M595" s="21" t="str">
        <f>IF(K595&lt;='Informações do financiamento'!$C$6,L595*($C$2),"")</f>
        <v/>
      </c>
      <c r="N595" s="21" t="str">
        <f>IF(K595&lt;='Informações do financiamento'!$C$6,L595+M595,"")</f>
        <v/>
      </c>
      <c r="O595" s="21" t="str">
        <f>IF(K595&lt;='Informações do financiamento'!$C$6,'Tabela SAC x Prime'!P595-'Tabela SAC x Prime'!M595,"")</f>
        <v/>
      </c>
      <c r="P595" s="21" t="str">
        <f>IF(K595&lt;='Informações do financiamento'!$C$6,($L$6*$C$2)/(1-(1/(1+$C$2)^'Informações do financiamento'!$C$6)),"")</f>
        <v/>
      </c>
      <c r="Q595" s="22" t="str">
        <f>IF(K595&lt;='Informações do financiamento'!$C$6,N595-P595,"")</f>
        <v/>
      </c>
      <c r="R595" s="39"/>
    </row>
    <row r="596" spans="1:18" ht="15" customHeight="1">
      <c r="A596" s="27"/>
      <c r="B596" s="20" t="str">
        <f>IF(B595&lt;'Informações do financiamento'!$C$6,('Tabela SAC x Prime'!B595+1),"")</f>
        <v/>
      </c>
      <c r="C596" s="21" t="str">
        <f>IF(B596&lt;='Informações do financiamento'!$C$6,'Tabela SAC x Prime'!H595,"")</f>
        <v/>
      </c>
      <c r="D596" s="21" t="str">
        <f>IF(B596&lt;='Informações do financiamento'!$C$6,C596*($C$2),"")</f>
        <v/>
      </c>
      <c r="E596" s="21" t="str">
        <f>IF(B596&lt;='Informações do financiamento'!$C$6,C596+D596,"")</f>
        <v/>
      </c>
      <c r="F596" s="21" t="str">
        <f>IF(B596&lt;='Informações do financiamento'!$C$6,'Informações do financiamento'!$C$4/'Informações do financiamento'!$C$6,"")</f>
        <v/>
      </c>
      <c r="G596" s="21" t="str">
        <f>IF(B596&lt;='Informações do financiamento'!$C$6,F596+D596,"")</f>
        <v/>
      </c>
      <c r="H596" s="22" t="str">
        <f>IF(B596&lt;='Informações do financiamento'!$C$6,E596-G596,"")</f>
        <v/>
      </c>
      <c r="I596" s="27"/>
      <c r="J596" s="27"/>
      <c r="K596" s="20" t="str">
        <f t="shared" si="4"/>
        <v/>
      </c>
      <c r="L596" s="21" t="str">
        <f>IF(K596&lt;='Informações do financiamento'!$C$6,Q595,"")</f>
        <v/>
      </c>
      <c r="M596" s="21" t="str">
        <f>IF(K596&lt;='Informações do financiamento'!$C$6,L596*($C$2),"")</f>
        <v/>
      </c>
      <c r="N596" s="21" t="str">
        <f>IF(K596&lt;='Informações do financiamento'!$C$6,L596+M596,"")</f>
        <v/>
      </c>
      <c r="O596" s="21" t="str">
        <f>IF(K596&lt;='Informações do financiamento'!$C$6,'Tabela SAC x Prime'!P596-'Tabela SAC x Prime'!M596,"")</f>
        <v/>
      </c>
      <c r="P596" s="21" t="str">
        <f>IF(K596&lt;='Informações do financiamento'!$C$6,($L$6*$C$2)/(1-(1/(1+$C$2)^'Informações do financiamento'!$C$6)),"")</f>
        <v/>
      </c>
      <c r="Q596" s="22" t="str">
        <f>IF(K596&lt;='Informações do financiamento'!$C$6,N596-P596,"")</f>
        <v/>
      </c>
      <c r="R596" s="39"/>
    </row>
    <row r="597" spans="1:18" ht="15" customHeight="1">
      <c r="A597" s="27"/>
      <c r="B597" s="20" t="str">
        <f>IF(B596&lt;'Informações do financiamento'!$C$6,('Tabela SAC x Prime'!B596+1),"")</f>
        <v/>
      </c>
      <c r="C597" s="21" t="str">
        <f>IF(B597&lt;='Informações do financiamento'!$C$6,'Tabela SAC x Prime'!H596,"")</f>
        <v/>
      </c>
      <c r="D597" s="21" t="str">
        <f>IF(B597&lt;='Informações do financiamento'!$C$6,C597*($C$2),"")</f>
        <v/>
      </c>
      <c r="E597" s="21" t="str">
        <f>IF(B597&lt;='Informações do financiamento'!$C$6,C597+D597,"")</f>
        <v/>
      </c>
      <c r="F597" s="21" t="str">
        <f>IF(B597&lt;='Informações do financiamento'!$C$6,'Informações do financiamento'!$C$4/'Informações do financiamento'!$C$6,"")</f>
        <v/>
      </c>
      <c r="G597" s="21" t="str">
        <f>IF(B597&lt;='Informações do financiamento'!$C$6,F597+D597,"")</f>
        <v/>
      </c>
      <c r="H597" s="22" t="str">
        <f>IF(B597&lt;='Informações do financiamento'!$C$6,E597-G597,"")</f>
        <v/>
      </c>
      <c r="I597" s="27"/>
      <c r="J597" s="27"/>
      <c r="K597" s="20" t="str">
        <f t="shared" si="4"/>
        <v/>
      </c>
      <c r="L597" s="21" t="str">
        <f>IF(K597&lt;='Informações do financiamento'!$C$6,Q596,"")</f>
        <v/>
      </c>
      <c r="M597" s="21" t="str">
        <f>IF(K597&lt;='Informações do financiamento'!$C$6,L597*($C$2),"")</f>
        <v/>
      </c>
      <c r="N597" s="21" t="str">
        <f>IF(K597&lt;='Informações do financiamento'!$C$6,L597+M597,"")</f>
        <v/>
      </c>
      <c r="O597" s="21" t="str">
        <f>IF(K597&lt;='Informações do financiamento'!$C$6,'Tabela SAC x Prime'!P597-'Tabela SAC x Prime'!M597,"")</f>
        <v/>
      </c>
      <c r="P597" s="21" t="str">
        <f>IF(K597&lt;='Informações do financiamento'!$C$6,($L$6*$C$2)/(1-(1/(1+$C$2)^'Informações do financiamento'!$C$6)),"")</f>
        <v/>
      </c>
      <c r="Q597" s="22" t="str">
        <f>IF(K597&lt;='Informações do financiamento'!$C$6,N597-P597,"")</f>
        <v/>
      </c>
      <c r="R597" s="39"/>
    </row>
    <row r="598" spans="1:18" ht="15" customHeight="1">
      <c r="A598" s="27"/>
      <c r="B598" s="20" t="str">
        <f>IF(B597&lt;'Informações do financiamento'!$C$6,('Tabela SAC x Prime'!B597+1),"")</f>
        <v/>
      </c>
      <c r="C598" s="21" t="str">
        <f>IF(B598&lt;='Informações do financiamento'!$C$6,'Tabela SAC x Prime'!H597,"")</f>
        <v/>
      </c>
      <c r="D598" s="21" t="str">
        <f>IF(B598&lt;='Informações do financiamento'!$C$6,C598*($C$2),"")</f>
        <v/>
      </c>
      <c r="E598" s="21" t="str">
        <f>IF(B598&lt;='Informações do financiamento'!$C$6,C598+D598,"")</f>
        <v/>
      </c>
      <c r="F598" s="21" t="str">
        <f>IF(B598&lt;='Informações do financiamento'!$C$6,'Informações do financiamento'!$C$4/'Informações do financiamento'!$C$6,"")</f>
        <v/>
      </c>
      <c r="G598" s="21" t="str">
        <f>IF(B598&lt;='Informações do financiamento'!$C$6,F598+D598,"")</f>
        <v/>
      </c>
      <c r="H598" s="22" t="str">
        <f>IF(B598&lt;='Informações do financiamento'!$C$6,E598-G598,"")</f>
        <v/>
      </c>
      <c r="I598" s="27"/>
      <c r="J598" s="27"/>
      <c r="K598" s="20" t="str">
        <f t="shared" si="4"/>
        <v/>
      </c>
      <c r="L598" s="21" t="str">
        <f>IF(K598&lt;='Informações do financiamento'!$C$6,Q597,"")</f>
        <v/>
      </c>
      <c r="M598" s="21" t="str">
        <f>IF(K598&lt;='Informações do financiamento'!$C$6,L598*($C$2),"")</f>
        <v/>
      </c>
      <c r="N598" s="21" t="str">
        <f>IF(K598&lt;='Informações do financiamento'!$C$6,L598+M598,"")</f>
        <v/>
      </c>
      <c r="O598" s="21" t="str">
        <f>IF(K598&lt;='Informações do financiamento'!$C$6,'Tabela SAC x Prime'!P598-'Tabela SAC x Prime'!M598,"")</f>
        <v/>
      </c>
      <c r="P598" s="21" t="str">
        <f>IF(K598&lt;='Informações do financiamento'!$C$6,($L$6*$C$2)/(1-(1/(1+$C$2)^'Informações do financiamento'!$C$6)),"")</f>
        <v/>
      </c>
      <c r="Q598" s="22" t="str">
        <f>IF(K598&lt;='Informações do financiamento'!$C$6,N598-P598,"")</f>
        <v/>
      </c>
      <c r="R598" s="39"/>
    </row>
    <row r="599" spans="1:18" ht="15" customHeight="1">
      <c r="A599" s="27"/>
      <c r="B599" s="20" t="str">
        <f>IF(B598&lt;'Informações do financiamento'!$C$6,('Tabela SAC x Prime'!B598+1),"")</f>
        <v/>
      </c>
      <c r="C599" s="21" t="str">
        <f>IF(B599&lt;='Informações do financiamento'!$C$6,'Tabela SAC x Prime'!H598,"")</f>
        <v/>
      </c>
      <c r="D599" s="21" t="str">
        <f>IF(B599&lt;='Informações do financiamento'!$C$6,C599*($C$2),"")</f>
        <v/>
      </c>
      <c r="E599" s="21" t="str">
        <f>IF(B599&lt;='Informações do financiamento'!$C$6,C599+D599,"")</f>
        <v/>
      </c>
      <c r="F599" s="21" t="str">
        <f>IF(B599&lt;='Informações do financiamento'!$C$6,'Informações do financiamento'!$C$4/'Informações do financiamento'!$C$6,"")</f>
        <v/>
      </c>
      <c r="G599" s="21" t="str">
        <f>IF(B599&lt;='Informações do financiamento'!$C$6,F599+D599,"")</f>
        <v/>
      </c>
      <c r="H599" s="22" t="str">
        <f>IF(B599&lt;='Informações do financiamento'!$C$6,E599-G599,"")</f>
        <v/>
      </c>
      <c r="I599" s="27"/>
      <c r="J599" s="27"/>
      <c r="K599" s="20" t="str">
        <f t="shared" si="4"/>
        <v/>
      </c>
      <c r="L599" s="21" t="str">
        <f>IF(K599&lt;='Informações do financiamento'!$C$6,Q598,"")</f>
        <v/>
      </c>
      <c r="M599" s="21" t="str">
        <f>IF(K599&lt;='Informações do financiamento'!$C$6,L599*($C$2),"")</f>
        <v/>
      </c>
      <c r="N599" s="21" t="str">
        <f>IF(K599&lt;='Informações do financiamento'!$C$6,L599+M599,"")</f>
        <v/>
      </c>
      <c r="O599" s="21" t="str">
        <f>IF(K599&lt;='Informações do financiamento'!$C$6,'Tabela SAC x Prime'!P599-'Tabela SAC x Prime'!M599,"")</f>
        <v/>
      </c>
      <c r="P599" s="21" t="str">
        <f>IF(K599&lt;='Informações do financiamento'!$C$6,($L$6*$C$2)/(1-(1/(1+$C$2)^'Informações do financiamento'!$C$6)),"")</f>
        <v/>
      </c>
      <c r="Q599" s="22" t="str">
        <f>IF(K599&lt;='Informações do financiamento'!$C$6,N599-P599,"")</f>
        <v/>
      </c>
      <c r="R599" s="39"/>
    </row>
    <row r="600" spans="1:18" ht="15" customHeight="1">
      <c r="A600" s="27"/>
      <c r="B600" s="20" t="str">
        <f>IF(B599&lt;'Informações do financiamento'!$C$6,('Tabela SAC x Prime'!B599+1),"")</f>
        <v/>
      </c>
      <c r="C600" s="21" t="str">
        <f>IF(B600&lt;='Informações do financiamento'!$C$6,'Tabela SAC x Prime'!H599,"")</f>
        <v/>
      </c>
      <c r="D600" s="21" t="str">
        <f>IF(B600&lt;='Informações do financiamento'!$C$6,C600*($C$2),"")</f>
        <v/>
      </c>
      <c r="E600" s="21" t="str">
        <f>IF(B600&lt;='Informações do financiamento'!$C$6,C600+D600,"")</f>
        <v/>
      </c>
      <c r="F600" s="21" t="str">
        <f>IF(B600&lt;='Informações do financiamento'!$C$6,'Informações do financiamento'!$C$4/'Informações do financiamento'!$C$6,"")</f>
        <v/>
      </c>
      <c r="G600" s="21" t="str">
        <f>IF(B600&lt;='Informações do financiamento'!$C$6,F600+D600,"")</f>
        <v/>
      </c>
      <c r="H600" s="22" t="str">
        <f>IF(B600&lt;='Informações do financiamento'!$C$6,E600-G600,"")</f>
        <v/>
      </c>
      <c r="I600" s="27"/>
      <c r="J600" s="27"/>
      <c r="K600" s="20" t="str">
        <f t="shared" si="4"/>
        <v/>
      </c>
      <c r="L600" s="21" t="str">
        <f>IF(K600&lt;='Informações do financiamento'!$C$6,Q599,"")</f>
        <v/>
      </c>
      <c r="M600" s="21" t="str">
        <f>IF(K600&lt;='Informações do financiamento'!$C$6,L600*($C$2),"")</f>
        <v/>
      </c>
      <c r="N600" s="21" t="str">
        <f>IF(K600&lt;='Informações do financiamento'!$C$6,L600+M600,"")</f>
        <v/>
      </c>
      <c r="O600" s="21" t="str">
        <f>IF(K600&lt;='Informações do financiamento'!$C$6,'Tabela SAC x Prime'!P600-'Tabela SAC x Prime'!M600,"")</f>
        <v/>
      </c>
      <c r="P600" s="21" t="str">
        <f>IF(K600&lt;='Informações do financiamento'!$C$6,($L$6*$C$2)/(1-(1/(1+$C$2)^'Informações do financiamento'!$C$6)),"")</f>
        <v/>
      </c>
      <c r="Q600" s="22" t="str">
        <f>IF(K600&lt;='Informações do financiamento'!$C$6,N600-P600,"")</f>
        <v/>
      </c>
      <c r="R600" s="39"/>
    </row>
    <row r="601" spans="1:18" ht="15" customHeight="1">
      <c r="A601" s="27"/>
      <c r="B601" s="20" t="str">
        <f>IF(B600&lt;'Informações do financiamento'!$C$6,('Tabela SAC x Prime'!B600+1),"")</f>
        <v/>
      </c>
      <c r="C601" s="21" t="str">
        <f>IF(B601&lt;='Informações do financiamento'!$C$6,'Tabela SAC x Prime'!H600,"")</f>
        <v/>
      </c>
      <c r="D601" s="21" t="str">
        <f>IF(B601&lt;='Informações do financiamento'!$C$6,C601*($C$2),"")</f>
        <v/>
      </c>
      <c r="E601" s="21" t="str">
        <f>IF(B601&lt;='Informações do financiamento'!$C$6,C601+D601,"")</f>
        <v/>
      </c>
      <c r="F601" s="21" t="str">
        <f>IF(B601&lt;='Informações do financiamento'!$C$6,'Informações do financiamento'!$C$4/'Informações do financiamento'!$C$6,"")</f>
        <v/>
      </c>
      <c r="G601" s="21" t="str">
        <f>IF(B601&lt;='Informações do financiamento'!$C$6,F601+D601,"")</f>
        <v/>
      </c>
      <c r="H601" s="22" t="str">
        <f>IF(B601&lt;='Informações do financiamento'!$C$6,E601-G601,"")</f>
        <v/>
      </c>
      <c r="I601" s="27"/>
      <c r="J601" s="27"/>
      <c r="K601" s="20" t="str">
        <f t="shared" si="4"/>
        <v/>
      </c>
      <c r="L601" s="21" t="str">
        <f>IF(K601&lt;='Informações do financiamento'!$C$6,Q600,"")</f>
        <v/>
      </c>
      <c r="M601" s="21" t="str">
        <f>IF(K601&lt;='Informações do financiamento'!$C$6,L601*($C$2),"")</f>
        <v/>
      </c>
      <c r="N601" s="21" t="str">
        <f>IF(K601&lt;='Informações do financiamento'!$C$6,L601+M601,"")</f>
        <v/>
      </c>
      <c r="O601" s="21" t="str">
        <f>IF(K601&lt;='Informações do financiamento'!$C$6,'Tabela SAC x Prime'!P601-'Tabela SAC x Prime'!M601,"")</f>
        <v/>
      </c>
      <c r="P601" s="21" t="str">
        <f>IF(K601&lt;='Informações do financiamento'!$C$6,($L$6*$C$2)/(1-(1/(1+$C$2)^'Informações do financiamento'!$C$6)),"")</f>
        <v/>
      </c>
      <c r="Q601" s="22" t="str">
        <f>IF(K601&lt;='Informações do financiamento'!$C$6,N601-P601,"")</f>
        <v/>
      </c>
      <c r="R601" s="39"/>
    </row>
    <row r="602" spans="1:18" ht="15" customHeight="1">
      <c r="A602" s="27"/>
      <c r="B602" s="20" t="str">
        <f>IF(B601&lt;'Informações do financiamento'!$C$6,('Tabela SAC x Prime'!B601+1),"")</f>
        <v/>
      </c>
      <c r="C602" s="21" t="str">
        <f>IF(B602&lt;='Informações do financiamento'!$C$6,'Tabela SAC x Prime'!H601,"")</f>
        <v/>
      </c>
      <c r="D602" s="21" t="str">
        <f>IF(B602&lt;='Informações do financiamento'!$C$6,C602*($C$2),"")</f>
        <v/>
      </c>
      <c r="E602" s="21" t="str">
        <f>IF(B602&lt;='Informações do financiamento'!$C$6,C602+D602,"")</f>
        <v/>
      </c>
      <c r="F602" s="21" t="str">
        <f>IF(B602&lt;='Informações do financiamento'!$C$6,'Informações do financiamento'!$C$4/'Informações do financiamento'!$C$6,"")</f>
        <v/>
      </c>
      <c r="G602" s="21" t="str">
        <f>IF(B602&lt;='Informações do financiamento'!$C$6,F602+D602,"")</f>
        <v/>
      </c>
      <c r="H602" s="22" t="str">
        <f>IF(B602&lt;='Informações do financiamento'!$C$6,E602-G602,"")</f>
        <v/>
      </c>
      <c r="I602" s="27"/>
      <c r="J602" s="27"/>
      <c r="K602" s="20" t="str">
        <f t="shared" si="4"/>
        <v/>
      </c>
      <c r="L602" s="21" t="str">
        <f>IF(K602&lt;='Informações do financiamento'!$C$6,Q601,"")</f>
        <v/>
      </c>
      <c r="M602" s="21" t="str">
        <f>IF(K602&lt;='Informações do financiamento'!$C$6,L602*($C$2),"")</f>
        <v/>
      </c>
      <c r="N602" s="21" t="str">
        <f>IF(K602&lt;='Informações do financiamento'!$C$6,L602+M602,"")</f>
        <v/>
      </c>
      <c r="O602" s="21" t="str">
        <f>IF(K602&lt;='Informações do financiamento'!$C$6,'Tabela SAC x Prime'!P602-'Tabela SAC x Prime'!M602,"")</f>
        <v/>
      </c>
      <c r="P602" s="21" t="str">
        <f>IF(K602&lt;='Informações do financiamento'!$C$6,($L$6*$C$2)/(1-(1/(1+$C$2)^'Informações do financiamento'!$C$6)),"")</f>
        <v/>
      </c>
      <c r="Q602" s="22" t="str">
        <f>IF(K602&lt;='Informações do financiamento'!$C$6,N602-P602,"")</f>
        <v/>
      </c>
      <c r="R602" s="39"/>
    </row>
    <row r="603" spans="1:18" ht="15" customHeight="1">
      <c r="A603" s="27"/>
      <c r="B603" s="20" t="str">
        <f>IF(B602&lt;'Informações do financiamento'!$C$6,('Tabela SAC x Prime'!B602+1),"")</f>
        <v/>
      </c>
      <c r="C603" s="21" t="str">
        <f>IF(B603&lt;='Informações do financiamento'!$C$6,'Tabela SAC x Prime'!H602,"")</f>
        <v/>
      </c>
      <c r="D603" s="21" t="str">
        <f>IF(B603&lt;='Informações do financiamento'!$C$6,C603*($C$2),"")</f>
        <v/>
      </c>
      <c r="E603" s="21" t="str">
        <f>IF(B603&lt;='Informações do financiamento'!$C$6,C603+D603,"")</f>
        <v/>
      </c>
      <c r="F603" s="21" t="str">
        <f>IF(B603&lt;='Informações do financiamento'!$C$6,'Informações do financiamento'!$C$4/'Informações do financiamento'!$C$6,"")</f>
        <v/>
      </c>
      <c r="G603" s="21" t="str">
        <f>IF(B603&lt;='Informações do financiamento'!$C$6,F603+D603,"")</f>
        <v/>
      </c>
      <c r="H603" s="22" t="str">
        <f>IF(B603&lt;='Informações do financiamento'!$C$6,E603-G603,"")</f>
        <v/>
      </c>
      <c r="I603" s="27"/>
      <c r="J603" s="27"/>
      <c r="K603" s="20" t="str">
        <f t="shared" si="4"/>
        <v/>
      </c>
      <c r="L603" s="21" t="str">
        <f>IF(K603&lt;='Informações do financiamento'!$C$6,Q602,"")</f>
        <v/>
      </c>
      <c r="M603" s="21" t="str">
        <f>IF(K603&lt;='Informações do financiamento'!$C$6,L603*($C$2),"")</f>
        <v/>
      </c>
      <c r="N603" s="21" t="str">
        <f>IF(K603&lt;='Informações do financiamento'!$C$6,L603+M603,"")</f>
        <v/>
      </c>
      <c r="O603" s="21" t="str">
        <f>IF(K603&lt;='Informações do financiamento'!$C$6,'Tabela SAC x Prime'!P603-'Tabela SAC x Prime'!M603,"")</f>
        <v/>
      </c>
      <c r="P603" s="21" t="str">
        <f>IF(K603&lt;='Informações do financiamento'!$C$6,($L$6*$C$2)/(1-(1/(1+$C$2)^'Informações do financiamento'!$C$6)),"")</f>
        <v/>
      </c>
      <c r="Q603" s="22" t="str">
        <f>IF(K603&lt;='Informações do financiamento'!$C$6,N603-P603,"")</f>
        <v/>
      </c>
      <c r="R603" s="39"/>
    </row>
    <row r="604" spans="1:18" ht="15" customHeight="1">
      <c r="A604" s="27"/>
      <c r="B604" s="20" t="str">
        <f>IF(B603&lt;'Informações do financiamento'!$C$6,('Tabela SAC x Prime'!B603+1),"")</f>
        <v/>
      </c>
      <c r="C604" s="21" t="str">
        <f>IF(B604&lt;='Informações do financiamento'!$C$6,'Tabela SAC x Prime'!H603,"")</f>
        <v/>
      </c>
      <c r="D604" s="21" t="str">
        <f>IF(B604&lt;='Informações do financiamento'!$C$6,C604*($C$2),"")</f>
        <v/>
      </c>
      <c r="E604" s="21" t="str">
        <f>IF(B604&lt;='Informações do financiamento'!$C$6,C604+D604,"")</f>
        <v/>
      </c>
      <c r="F604" s="21" t="str">
        <f>IF(B604&lt;='Informações do financiamento'!$C$6,'Informações do financiamento'!$C$4/'Informações do financiamento'!$C$6,"")</f>
        <v/>
      </c>
      <c r="G604" s="21" t="str">
        <f>IF(B604&lt;='Informações do financiamento'!$C$6,F604+D604,"")</f>
        <v/>
      </c>
      <c r="H604" s="22" t="str">
        <f>IF(B604&lt;='Informações do financiamento'!$C$6,E604-G604,"")</f>
        <v/>
      </c>
      <c r="I604" s="27"/>
      <c r="J604" s="27"/>
      <c r="K604" s="20" t="str">
        <f t="shared" si="4"/>
        <v/>
      </c>
      <c r="L604" s="21" t="str">
        <f>IF(K604&lt;='Informações do financiamento'!$C$6,Q603,"")</f>
        <v/>
      </c>
      <c r="M604" s="21" t="str">
        <f>IF(K604&lt;='Informações do financiamento'!$C$6,L604*($C$2),"")</f>
        <v/>
      </c>
      <c r="N604" s="21" t="str">
        <f>IF(K604&lt;='Informações do financiamento'!$C$6,L604+M604,"")</f>
        <v/>
      </c>
      <c r="O604" s="21" t="str">
        <f>IF(K604&lt;='Informações do financiamento'!$C$6,'Tabela SAC x Prime'!P604-'Tabela SAC x Prime'!M604,"")</f>
        <v/>
      </c>
      <c r="P604" s="21" t="str">
        <f>IF(K604&lt;='Informações do financiamento'!$C$6,($L$6*$C$2)/(1-(1/(1+$C$2)^'Informações do financiamento'!$C$6)),"")</f>
        <v/>
      </c>
      <c r="Q604" s="22" t="str">
        <f>IF(K604&lt;='Informações do financiamento'!$C$6,N604-P604,"")</f>
        <v/>
      </c>
      <c r="R604" s="39"/>
    </row>
    <row r="605" spans="1:18" ht="15" customHeight="1">
      <c r="A605" s="27"/>
      <c r="B605" s="20" t="str">
        <f>IF(B604&lt;'Informações do financiamento'!$C$6,('Tabela SAC x Prime'!B604+1),"")</f>
        <v/>
      </c>
      <c r="C605" s="21" t="str">
        <f>IF(B605&lt;='Informações do financiamento'!$C$6,'Tabela SAC x Prime'!H604,"")</f>
        <v/>
      </c>
      <c r="D605" s="21" t="str">
        <f>IF(B605&lt;='Informações do financiamento'!$C$6,C605*($C$2),"")</f>
        <v/>
      </c>
      <c r="E605" s="21" t="str">
        <f>IF(B605&lt;='Informações do financiamento'!$C$6,C605+D605,"")</f>
        <v/>
      </c>
      <c r="F605" s="21" t="str">
        <f>IF(B605&lt;='Informações do financiamento'!$C$6,'Informações do financiamento'!$C$4/'Informações do financiamento'!$C$6,"")</f>
        <v/>
      </c>
      <c r="G605" s="21" t="str">
        <f>IF(B605&lt;='Informações do financiamento'!$C$6,F605+D605,"")</f>
        <v/>
      </c>
      <c r="H605" s="22" t="str">
        <f>IF(B605&lt;='Informações do financiamento'!$C$6,E605-G605,"")</f>
        <v/>
      </c>
      <c r="I605" s="27"/>
      <c r="J605" s="27"/>
      <c r="K605" s="20" t="str">
        <f t="shared" si="4"/>
        <v/>
      </c>
      <c r="L605" s="21" t="str">
        <f>IF(K605&lt;='Informações do financiamento'!$C$6,Q604,"")</f>
        <v/>
      </c>
      <c r="M605" s="21" t="str">
        <f>IF(K605&lt;='Informações do financiamento'!$C$6,L605*($C$2),"")</f>
        <v/>
      </c>
      <c r="N605" s="21" t="str">
        <f>IF(K605&lt;='Informações do financiamento'!$C$6,L605+M605,"")</f>
        <v/>
      </c>
      <c r="O605" s="21" t="str">
        <f>IF(K605&lt;='Informações do financiamento'!$C$6,'Tabela SAC x Prime'!P605-'Tabela SAC x Prime'!M605,"")</f>
        <v/>
      </c>
      <c r="P605" s="21" t="str">
        <f>IF(K605&lt;='Informações do financiamento'!$C$6,($L$6*$C$2)/(1-(1/(1+$C$2)^'Informações do financiamento'!$C$6)),"")</f>
        <v/>
      </c>
      <c r="Q605" s="22" t="str">
        <f>IF(K605&lt;='Informações do financiamento'!$C$6,N605-P605,"")</f>
        <v/>
      </c>
      <c r="R605" s="39"/>
    </row>
    <row r="606" spans="1:18" ht="1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</row>
    <row r="3397" spans="14:14" ht="15" customHeight="1">
      <c r="N3397" s="40"/>
    </row>
  </sheetData>
  <mergeCells count="2">
    <mergeCell ref="B4:H4"/>
    <mergeCell ref="K4:Q4"/>
  </mergeCells>
  <conditionalFormatting sqref="B6:H605">
    <cfRule type="notContainsBlanks" dxfId="3" priority="1">
      <formula>LEN(TRIM(B6))&gt;0</formula>
    </cfRule>
  </conditionalFormatting>
  <conditionalFormatting sqref="K6:Q605">
    <cfRule type="notContainsBlanks" dxfId="2" priority="2">
      <formula>LEN(TRIM(K6))&gt;0</formula>
    </cfRule>
  </conditionalFormatting>
  <pageMargins left="0.511811024" right="0.511811024" top="0.78740157499999996" bottom="0.78740157499999996" header="0" footer="0"/>
  <pageSetup orientation="landscape"/>
  <headerFooter>
    <oddFooter>&amp;R_x000D_#008000 [ CLASSIFICAÇÃO: PÚBLICA ]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2">
    <tabColor rgb="FFFF5200"/>
  </sheetPr>
  <dimension ref="A1:U615"/>
  <sheetViews>
    <sheetView topLeftCell="A587" zoomScale="80" zoomScaleNormal="80" workbookViewId="0">
      <selection activeCell="A615" sqref="A615"/>
    </sheetView>
  </sheetViews>
  <sheetFormatPr defaultColWidth="14.453125" defaultRowHeight="15" customHeight="1"/>
  <cols>
    <col min="1" max="1" width="6.36328125" customWidth="1"/>
    <col min="2" max="2" width="15.6328125" customWidth="1"/>
    <col min="3" max="3" width="20.6328125" customWidth="1"/>
    <col min="4" max="4" width="15.6328125" customWidth="1"/>
    <col min="5" max="5" width="19" customWidth="1"/>
    <col min="6" max="6" width="21.90625" customWidth="1"/>
    <col min="7" max="7" width="26.453125" customWidth="1"/>
    <col min="8" max="8" width="33.54296875" customWidth="1"/>
    <col min="9" max="9" width="30.90625" customWidth="1"/>
    <col min="10" max="10" width="3.54296875" customWidth="1"/>
    <col min="11" max="11" width="2.36328125" customWidth="1"/>
    <col min="12" max="12" width="3.36328125" customWidth="1"/>
    <col min="13" max="13" width="15.6328125" customWidth="1"/>
    <col min="14" max="14" width="18.90625" customWidth="1"/>
    <col min="15" max="15" width="17.6328125" customWidth="1"/>
    <col min="16" max="16" width="22.90625" customWidth="1"/>
    <col min="17" max="17" width="15.6328125" customWidth="1"/>
    <col min="18" max="18" width="18" customWidth="1"/>
    <col min="19" max="19" width="27.6328125" customWidth="1"/>
    <col min="20" max="20" width="24.6328125" customWidth="1"/>
    <col min="21" max="21" width="8.6328125" customWidth="1"/>
  </cols>
  <sheetData>
    <row r="1" spans="1:21" ht="20.25" customHeight="1">
      <c r="A1" s="27"/>
      <c r="B1" s="33"/>
      <c r="C1" s="27"/>
      <c r="D1" s="27"/>
      <c r="E1" s="27"/>
      <c r="F1" s="27"/>
      <c r="G1" s="27"/>
      <c r="H1" s="27"/>
      <c r="I1" s="36"/>
      <c r="J1" s="35"/>
      <c r="K1" s="35"/>
      <c r="L1" s="35"/>
      <c r="M1" s="36"/>
      <c r="N1" s="35"/>
      <c r="O1" s="35"/>
      <c r="P1" s="35"/>
      <c r="Q1" s="36"/>
      <c r="R1" s="36"/>
      <c r="S1" s="36"/>
      <c r="T1" s="37"/>
      <c r="U1" s="27"/>
    </row>
    <row r="2" spans="1:21" ht="20.25" customHeight="1">
      <c r="A2" s="27"/>
      <c r="B2" s="11" t="s">
        <v>15</v>
      </c>
      <c r="C2" s="12">
        <f>('Informações do financiamento'!C5+1)^(1/12)-1</f>
        <v>8.355155683635207E-3</v>
      </c>
      <c r="D2" s="27"/>
      <c r="E2" s="34" t="s">
        <v>24</v>
      </c>
      <c r="F2" s="27"/>
      <c r="G2" s="27"/>
      <c r="H2" s="27"/>
      <c r="I2" s="36"/>
      <c r="J2" s="35"/>
      <c r="K2" s="35"/>
      <c r="L2" s="35"/>
      <c r="M2" s="36"/>
      <c r="N2" s="35"/>
      <c r="O2" s="35"/>
      <c r="P2" s="35"/>
      <c r="Q2" s="36"/>
      <c r="R2" s="36"/>
      <c r="S2" s="36"/>
      <c r="T2" s="37"/>
      <c r="U2" s="27"/>
    </row>
    <row r="3" spans="1:21" ht="20.25" customHeight="1">
      <c r="A3" s="27"/>
      <c r="B3" s="33"/>
      <c r="C3" s="27"/>
      <c r="D3" s="27"/>
      <c r="E3" s="27"/>
      <c r="F3" s="27"/>
      <c r="G3" s="27"/>
      <c r="H3" s="27"/>
      <c r="I3" s="36"/>
      <c r="J3" s="35"/>
      <c r="K3" s="35"/>
      <c r="L3" s="35"/>
      <c r="M3" s="36"/>
      <c r="N3" s="35"/>
      <c r="O3" s="35"/>
      <c r="P3" s="35"/>
      <c r="Q3" s="36"/>
      <c r="R3" s="36"/>
      <c r="S3" s="36"/>
      <c r="T3" s="37"/>
      <c r="U3" s="27"/>
    </row>
    <row r="4" spans="1:21" ht="31.5" customHeight="1">
      <c r="A4" s="27"/>
      <c r="B4" s="54" t="s">
        <v>8</v>
      </c>
      <c r="C4" s="51"/>
      <c r="D4" s="51"/>
      <c r="E4" s="51"/>
      <c r="F4" s="51"/>
      <c r="G4" s="51"/>
      <c r="H4" s="51"/>
      <c r="I4" s="51"/>
      <c r="J4" s="35"/>
      <c r="K4" s="35"/>
      <c r="L4" s="35"/>
      <c r="M4" s="54" t="s">
        <v>9</v>
      </c>
      <c r="N4" s="51"/>
      <c r="O4" s="51"/>
      <c r="P4" s="51"/>
      <c r="Q4" s="51"/>
      <c r="R4" s="51"/>
      <c r="S4" s="51"/>
      <c r="T4" s="51"/>
      <c r="U4" s="27"/>
    </row>
    <row r="5" spans="1:21" ht="20.25" customHeight="1">
      <c r="A5" s="27"/>
      <c r="B5" s="13" t="s">
        <v>17</v>
      </c>
      <c r="C5" s="14" t="s">
        <v>18</v>
      </c>
      <c r="D5" s="14" t="s">
        <v>25</v>
      </c>
      <c r="E5" s="14" t="s">
        <v>20</v>
      </c>
      <c r="F5" s="15" t="s">
        <v>26</v>
      </c>
      <c r="G5" s="15" t="s">
        <v>22</v>
      </c>
      <c r="H5" s="16" t="s">
        <v>27</v>
      </c>
      <c r="I5" s="23" t="s">
        <v>28</v>
      </c>
      <c r="J5" s="35"/>
      <c r="K5" s="35"/>
      <c r="L5" s="35"/>
      <c r="M5" s="13" t="s">
        <v>17</v>
      </c>
      <c r="N5" s="14" t="s">
        <v>18</v>
      </c>
      <c r="O5" s="14" t="s">
        <v>25</v>
      </c>
      <c r="P5" s="14" t="s">
        <v>20</v>
      </c>
      <c r="Q5" s="15" t="s">
        <v>21</v>
      </c>
      <c r="R5" s="15" t="s">
        <v>22</v>
      </c>
      <c r="S5" s="16" t="s">
        <v>29</v>
      </c>
      <c r="T5" s="23" t="s">
        <v>28</v>
      </c>
      <c r="U5" s="27"/>
    </row>
    <row r="6" spans="1:21" ht="23.25" customHeight="1">
      <c r="A6" s="27"/>
      <c r="B6" s="17">
        <v>1</v>
      </c>
      <c r="C6" s="18">
        <f>'Informações do financiamento'!$C$4</f>
        <v>20000</v>
      </c>
      <c r="D6" s="18">
        <f>IF(B6&lt;='Informações do financiamento'!$C$6,C6*($C$2),"")</f>
        <v>167.10311367270413</v>
      </c>
      <c r="E6" s="18">
        <f>IF(B6&lt;='Informações do financiamento'!$C$6,C6+D6,"")</f>
        <v>20167.103113672703</v>
      </c>
      <c r="F6" s="18">
        <f>IF(B6&lt;='Informações do financiamento'!$C$6,'Informações do financiamento'!$C$4/'Informações do financiamento'!$C$6,"")</f>
        <v>50</v>
      </c>
      <c r="G6" s="18">
        <f>IF(B6&lt;='Informações do financiamento'!$C$6,F6+D6+I6,"")</f>
        <v>217.10311367270413</v>
      </c>
      <c r="H6" s="18">
        <f>IF(B6&lt;='Informações do financiamento'!$C$6,E6-G6,"")</f>
        <v>19950</v>
      </c>
      <c r="I6" s="19">
        <f t="shared" ref="I6:I260" si="0">IF(B6&lt;&gt;"",0,"")</f>
        <v>0</v>
      </c>
      <c r="J6" s="38"/>
      <c r="K6" s="38"/>
      <c r="L6" s="38"/>
      <c r="M6" s="17">
        <f t="shared" ref="M6:M260" si="1">B6</f>
        <v>1</v>
      </c>
      <c r="N6" s="18">
        <f>'Informações do financiamento'!$C$4</f>
        <v>20000</v>
      </c>
      <c r="O6" s="18">
        <f>IF(M6&lt;='Informações do financiamento'!$C$6,N6*($C$2))</f>
        <v>167.10311367270413</v>
      </c>
      <c r="P6" s="18">
        <f>IF(M6&lt;='Informações do financiamento'!$C$6,N6+O6,"")</f>
        <v>20167.103113672703</v>
      </c>
      <c r="Q6" s="18">
        <f>IF(M6&lt;='Informações do financiamento'!$C$6,'Tabelas com amortização extra'!R6-'Tabelas com amortização extra'!O6,"")</f>
        <v>6.2149043142833875</v>
      </c>
      <c r="R6" s="18">
        <f>IF(M6&lt;='Informações do financiamento'!$C$6,(N6*$C$2)/(1-(1/(1+$C$2)^('Informações do financiamento'!$C$6-M6+1)))+T6,"")</f>
        <v>173.31801798698751</v>
      </c>
      <c r="S6" s="18">
        <f>IF(M6&lt;='Informações do financiamento'!$C$6,P6-R6,"")</f>
        <v>19993.785095685715</v>
      </c>
      <c r="T6" s="19">
        <f t="shared" ref="T6:T260" si="2">IF(M6&lt;&gt;"",0,"")</f>
        <v>0</v>
      </c>
      <c r="U6" s="27"/>
    </row>
    <row r="7" spans="1:21" ht="23.25" customHeight="1">
      <c r="A7" s="27"/>
      <c r="B7" s="20">
        <f>IF(B6&lt;'Informações do financiamento'!$C$6,('Tabelas com amortização extra'!B6+1),"")</f>
        <v>2</v>
      </c>
      <c r="C7" s="21">
        <f>IF(B7&lt;='Informações do financiamento'!$C$6,H6,"")</f>
        <v>19950</v>
      </c>
      <c r="D7" s="21">
        <f>IF(B7&lt;='Informações do financiamento'!$C$6,C7*($C$2),"")</f>
        <v>166.68535588852237</v>
      </c>
      <c r="E7" s="21">
        <f>IF(B7&lt;='Informações do financiamento'!$C$6,C7+D7,"")</f>
        <v>20116.685355888523</v>
      </c>
      <c r="F7" s="21">
        <f>IF(I6=0,IF(B7&lt;='Informações do financiamento'!$C$6,F6,""),IF(B7&lt;='Informações do financiamento'!$C$6,H6/('Informações do financiamento'!$C$6-B7+1),""))</f>
        <v>50</v>
      </c>
      <c r="G7" s="21">
        <f>IF(B7&lt;='Informações do financiamento'!$C$6,F7+D7+I7,"")</f>
        <v>216.68535588852237</v>
      </c>
      <c r="H7" s="21">
        <f>IF(B7&lt;='Informações do financiamento'!$C$6,E7-G7,"")</f>
        <v>19900</v>
      </c>
      <c r="I7" s="22">
        <f t="shared" si="0"/>
        <v>0</v>
      </c>
      <c r="J7" s="38"/>
      <c r="K7" s="38"/>
      <c r="L7" s="38"/>
      <c r="M7" s="20">
        <f t="shared" si="1"/>
        <v>2</v>
      </c>
      <c r="N7" s="21">
        <f>IF(M7&lt;='Informações do financiamento'!$C$6,S6,"")</f>
        <v>19993.785095685715</v>
      </c>
      <c r="O7" s="21">
        <f>IF(M7&lt;='Informações do financiamento'!$C$6,N7*($C$2),"")</f>
        <v>167.0511871795994</v>
      </c>
      <c r="P7" s="21">
        <f>IF(M7&lt;='Informações do financiamento'!$C$6,N7+O7,"")</f>
        <v>20160.836282865315</v>
      </c>
      <c r="Q7" s="21">
        <f>IF(M7&lt;='Informações do financiamento'!$C$6,'Tabelas com amortização extra'!R7-'Tabelas com amortização extra'!O7,"")</f>
        <v>6.2668308073881462</v>
      </c>
      <c r="R7" s="21">
        <f>IF(M7&lt;='Informações do financiamento'!$C$6,(N7*$C$2)/(1-(1/(1+$C$2)^('Informações do financiamento'!$C$6-M7+1)))+T7,"")</f>
        <v>173.31801798698754</v>
      </c>
      <c r="S7" s="21">
        <f>IF(M7&lt;='Informações do financiamento'!$C$6,P7-R7-T7,"")</f>
        <v>19987.518264878327</v>
      </c>
      <c r="T7" s="22">
        <f t="shared" si="2"/>
        <v>0</v>
      </c>
      <c r="U7" s="27"/>
    </row>
    <row r="8" spans="1:21" ht="20.25" customHeight="1">
      <c r="A8" s="27"/>
      <c r="B8" s="20">
        <f>IF(B7&lt;'Informações do financiamento'!$C$6,('Tabelas com amortização extra'!B7+1),"")</f>
        <v>3</v>
      </c>
      <c r="C8" s="21">
        <f>IF(B8&lt;='Informações do financiamento'!$C$6,H7,"")</f>
        <v>19900</v>
      </c>
      <c r="D8" s="21">
        <f>IF(B8&lt;='Informações do financiamento'!$C$6,C8*($C$2),"")</f>
        <v>166.26759810434061</v>
      </c>
      <c r="E8" s="21">
        <f>IF(B8&lt;='Informações do financiamento'!$C$6,C8+D8,"")</f>
        <v>20066.267598104339</v>
      </c>
      <c r="F8" s="21">
        <f>IF(I7=0,IF(B8&lt;='Informações do financiamento'!$C$6,F7,""),IF(B8&lt;='Informações do financiamento'!$C$6,H7/('Informações do financiamento'!$C$6-B8+1),""))</f>
        <v>50</v>
      </c>
      <c r="G8" s="21">
        <f>IF(B8&lt;='Informações do financiamento'!$C$6,F8+D8+I8,"")</f>
        <v>216.26759810434061</v>
      </c>
      <c r="H8" s="21">
        <f>IF(B8&lt;='Informações do financiamento'!$C$6,E8-G8,"")</f>
        <v>19850</v>
      </c>
      <c r="I8" s="22">
        <f t="shared" si="0"/>
        <v>0</v>
      </c>
      <c r="J8" s="38"/>
      <c r="K8" s="38"/>
      <c r="L8" s="38"/>
      <c r="M8" s="20">
        <f t="shared" si="1"/>
        <v>3</v>
      </c>
      <c r="N8" s="21">
        <f>IF(M8&lt;='Informações do financiamento'!$C$6,S7,"")</f>
        <v>19987.518264878327</v>
      </c>
      <c r="O8" s="21">
        <f>IF(M8&lt;='Informações do financiamento'!$C$6,N8*($C$2),"")</f>
        <v>166.99882683256067</v>
      </c>
      <c r="P8" s="21">
        <f>IF(M8&lt;='Informações do financiamento'!$C$6,N8+O8,"")</f>
        <v>20154.517091710888</v>
      </c>
      <c r="Q8" s="21">
        <f>IF(M8&lt;='Informações do financiamento'!$C$6,'Tabelas com amortização extra'!R8-'Tabelas com amortização extra'!O8,"")</f>
        <v>6.3191911544268748</v>
      </c>
      <c r="R8" s="21">
        <f>IF(M8&lt;='Informações do financiamento'!$C$6,(N8*$C$2)/(1-(1/(1+$C$2)^('Informações do financiamento'!$C$6-M7)))+T8,"")</f>
        <v>173.31801798698754</v>
      </c>
      <c r="S8" s="21">
        <f>IF(M8&lt;='Informações do financiamento'!$C$6,P8-R8,"")</f>
        <v>19981.199073723899</v>
      </c>
      <c r="T8" s="22">
        <f t="shared" si="2"/>
        <v>0</v>
      </c>
      <c r="U8" s="27"/>
    </row>
    <row r="9" spans="1:21" ht="20.25" customHeight="1">
      <c r="A9" s="27"/>
      <c r="B9" s="20">
        <f>IF(B8&lt;'Informações do financiamento'!$C$6,('Tabelas com amortização extra'!B8+1),"")</f>
        <v>4</v>
      </c>
      <c r="C9" s="21">
        <f>IF(B9&lt;='Informações do financiamento'!$C$6,H8,"")</f>
        <v>19850</v>
      </c>
      <c r="D9" s="21">
        <f>IF(B9&lt;='Informações do financiamento'!$C$6,C9*($C$2),"")</f>
        <v>165.84984032015885</v>
      </c>
      <c r="E9" s="21">
        <f>IF(B9&lt;='Informações do financiamento'!$C$6,C9+D9,"")</f>
        <v>20015.849840320159</v>
      </c>
      <c r="F9" s="21">
        <f>IF(I8=0,IF(B9&lt;='Informações do financiamento'!$C$6,F8,""),IF(B9&lt;='Informações do financiamento'!$C$6,H8/('Informações do financiamento'!$C$6-B9+1),""))</f>
        <v>50</v>
      </c>
      <c r="G9" s="21">
        <f>IF(B9&lt;='Informações do financiamento'!$C$6,F9+D9+I9,"")</f>
        <v>215.84984032015885</v>
      </c>
      <c r="H9" s="21">
        <f>IF(B9&lt;='Informações do financiamento'!$C$6,E9-G9,"")</f>
        <v>19800</v>
      </c>
      <c r="I9" s="22">
        <f t="shared" si="0"/>
        <v>0</v>
      </c>
      <c r="J9" s="38"/>
      <c r="K9" s="38"/>
      <c r="L9" s="38"/>
      <c r="M9" s="20">
        <f t="shared" si="1"/>
        <v>4</v>
      </c>
      <c r="N9" s="21">
        <f>IF(M9&lt;='Informações do financiamento'!$C$6,S8,"")</f>
        <v>19981.199073723899</v>
      </c>
      <c r="O9" s="21">
        <f>IF(M9&lt;='Informações do financiamento'!$C$6,N9*($C$2),"")</f>
        <v>166.94602900667078</v>
      </c>
      <c r="P9" s="21">
        <f>IF(M9&lt;='Informações do financiamento'!$C$6,N9+O9,"")</f>
        <v>20148.14510273057</v>
      </c>
      <c r="Q9" s="21">
        <f>IF(M9&lt;='Informações do financiamento'!$C$6,'Tabelas com amortização extra'!R9-'Tabelas com amortização extra'!O9,"")</f>
        <v>6.3719889803167575</v>
      </c>
      <c r="R9" s="21">
        <f>IF(M9&lt;='Informações do financiamento'!$C$6,(N9*$C$2)/(1-(1/(1+$C$2)^('Informações do financiamento'!$C$6-M8)))+T9,"")</f>
        <v>173.31801798698754</v>
      </c>
      <c r="S9" s="21">
        <f>IF(M9&lt;='Informações do financiamento'!$C$6,P9-R9,"")</f>
        <v>19974.827084743582</v>
      </c>
      <c r="T9" s="22">
        <f t="shared" si="2"/>
        <v>0</v>
      </c>
      <c r="U9" s="27"/>
    </row>
    <row r="10" spans="1:21" ht="20.25" customHeight="1">
      <c r="A10" s="27"/>
      <c r="B10" s="20">
        <f>IF(B9&lt;'Informações do financiamento'!$C$6,('Tabelas com amortização extra'!B9+1),"")</f>
        <v>5</v>
      </c>
      <c r="C10" s="21">
        <f>IF(B10&lt;='Informações do financiamento'!$C$6,H9,"")</f>
        <v>19800</v>
      </c>
      <c r="D10" s="21">
        <f>IF(B10&lt;='Informações do financiamento'!$C$6,C10*($C$2),"")</f>
        <v>165.43208253597709</v>
      </c>
      <c r="E10" s="21">
        <f>IF(B10&lt;='Informações do financiamento'!$C$6,C10+D10,"")</f>
        <v>19965.432082535975</v>
      </c>
      <c r="F10" s="21">
        <f>IF(I9=0,IF(B10&lt;='Informações do financiamento'!$C$6,F9,""),IF(B10&lt;='Informações do financiamento'!$C$6,H9/('Informações do financiamento'!$C$6-B10+1),""))</f>
        <v>50</v>
      </c>
      <c r="G10" s="21">
        <f>IF(B10&lt;='Informações do financiamento'!$C$6,F10+D10+I10,"")</f>
        <v>215.43208253597709</v>
      </c>
      <c r="H10" s="21">
        <f>IF(B10&lt;='Informações do financiamento'!$C$6,E10-G10,"")</f>
        <v>19750</v>
      </c>
      <c r="I10" s="22">
        <f t="shared" si="0"/>
        <v>0</v>
      </c>
      <c r="J10" s="38"/>
      <c r="K10" s="38"/>
      <c r="L10" s="38"/>
      <c r="M10" s="20">
        <f t="shared" si="1"/>
        <v>5</v>
      </c>
      <c r="N10" s="21">
        <f>IF(M10&lt;='Informações do financiamento'!$C$6,S9,"")</f>
        <v>19974.827084743582</v>
      </c>
      <c r="O10" s="21">
        <f>IF(M10&lt;='Informações do financiamento'!$C$6,N10*($C$2),"")</f>
        <v>166.89279004672582</v>
      </c>
      <c r="P10" s="21">
        <f>IF(M10&lt;='Informações do financiamento'!$C$6,N10+O10,"")</f>
        <v>20141.719874790306</v>
      </c>
      <c r="Q10" s="21">
        <f>IF(M10&lt;='Informações do financiamento'!$C$6,'Tabelas com amortização extra'!R10-'Tabelas com amortização extra'!O10,"")</f>
        <v>6.4252279402617205</v>
      </c>
      <c r="R10" s="21">
        <f>IF(M10&lt;='Informações do financiamento'!$C$6,(N10*$C$2)/(1-(1/(1+$C$2)^('Informações do financiamento'!$C$6-M9)))+T10,"")</f>
        <v>173.31801798698754</v>
      </c>
      <c r="S10" s="21">
        <f>IF(M10&lt;='Informações do financiamento'!$C$6,P10-R10,"")</f>
        <v>19968.401856803317</v>
      </c>
      <c r="T10" s="22">
        <f t="shared" si="2"/>
        <v>0</v>
      </c>
      <c r="U10" s="27"/>
    </row>
    <row r="11" spans="1:21" ht="20.25" customHeight="1">
      <c r="A11" s="27"/>
      <c r="B11" s="20">
        <f>IF(B10&lt;'Informações do financiamento'!$C$6,('Tabelas com amortização extra'!B10+1),"")</f>
        <v>6</v>
      </c>
      <c r="C11" s="21">
        <f>IF(B11&lt;='Informações do financiamento'!$C$6,H10,"")</f>
        <v>19750</v>
      </c>
      <c r="D11" s="21">
        <f>IF(B11&lt;='Informações do financiamento'!$C$6,C11*($C$2),"")</f>
        <v>165.01432475179533</v>
      </c>
      <c r="E11" s="21">
        <f>IF(B11&lt;='Informações do financiamento'!$C$6,C11+D11,"")</f>
        <v>19915.014324751795</v>
      </c>
      <c r="F11" s="21">
        <f>IF(I10=0,IF(B11&lt;='Informações do financiamento'!$C$6,F10,""),IF(B11&lt;='Informações do financiamento'!$C$6,H10/('Informações do financiamento'!$C$6-B11+1),""))</f>
        <v>50</v>
      </c>
      <c r="G11" s="21">
        <f>IF(B11&lt;='Informações do financiamento'!$C$6,F11+D11+I11,"")</f>
        <v>215.01432475179533</v>
      </c>
      <c r="H11" s="21">
        <f>IF(B11&lt;='Informações do financiamento'!$C$6,E11-G11,"")</f>
        <v>19700</v>
      </c>
      <c r="I11" s="22">
        <f t="shared" si="0"/>
        <v>0</v>
      </c>
      <c r="J11" s="38"/>
      <c r="K11" s="38"/>
      <c r="L11" s="38"/>
      <c r="M11" s="20">
        <f t="shared" si="1"/>
        <v>6</v>
      </c>
      <c r="N11" s="21">
        <f>IF(M11&lt;='Informações do financiamento'!$C$6,S10,"")</f>
        <v>19968.401856803317</v>
      </c>
      <c r="O11" s="21">
        <f>IF(M11&lt;='Informações do financiamento'!$C$6,N11*($C$2),"")</f>
        <v>166.83910626698204</v>
      </c>
      <c r="P11" s="21">
        <f>IF(M11&lt;='Informações do financiamento'!$C$6,N11+O11,"")</f>
        <v>20135.2409630703</v>
      </c>
      <c r="Q11" s="21">
        <f>IF(M11&lt;='Informações do financiamento'!$C$6,'Tabelas com amortização extra'!R11-'Tabelas com amortização extra'!O11,"")</f>
        <v>6.478911720005442</v>
      </c>
      <c r="R11" s="21">
        <f>IF(M11&lt;='Informações do financiamento'!$C$6,(N11*$C$2)/(1-(1/(1+$C$2)^('Informações do financiamento'!$C$6-M10)))+T11,"")</f>
        <v>173.31801798698748</v>
      </c>
      <c r="S11" s="21">
        <f>IF(M11&lt;='Informações do financiamento'!$C$6,P11-R11,"")</f>
        <v>19961.922945083312</v>
      </c>
      <c r="T11" s="22">
        <f t="shared" si="2"/>
        <v>0</v>
      </c>
      <c r="U11" s="27"/>
    </row>
    <row r="12" spans="1:21" ht="20.25" customHeight="1">
      <c r="A12" s="27"/>
      <c r="B12" s="20">
        <f>IF(B11&lt;'Informações do financiamento'!$C$6,('Tabelas com amortização extra'!B11+1),"")</f>
        <v>7</v>
      </c>
      <c r="C12" s="21">
        <f>IF(B12&lt;='Informações do financiamento'!$C$6,H11,"")</f>
        <v>19700</v>
      </c>
      <c r="D12" s="21">
        <f>IF(B12&lt;='Informações do financiamento'!$C$6,C12*($C$2),"")</f>
        <v>164.59656696761357</v>
      </c>
      <c r="E12" s="21">
        <f>IF(B12&lt;='Informações do financiamento'!$C$6,C12+D12,"")</f>
        <v>19864.596566967615</v>
      </c>
      <c r="F12" s="21">
        <f>IF(I11=0,IF(B12&lt;='Informações do financiamento'!$C$6,F11,""),IF(B12&lt;='Informações do financiamento'!$C$6,H11/('Informações do financiamento'!$C$6-B12+1),""))</f>
        <v>50</v>
      </c>
      <c r="G12" s="21">
        <f>IF(B12&lt;='Informações do financiamento'!$C$6,F12+D12+I12,"")</f>
        <v>214.59656696761357</v>
      </c>
      <c r="H12" s="21">
        <f>IF(B12&lt;='Informações do financiamento'!$C$6,E12-G12,"")</f>
        <v>19650</v>
      </c>
      <c r="I12" s="22">
        <f t="shared" si="0"/>
        <v>0</v>
      </c>
      <c r="J12" s="38"/>
      <c r="K12" s="38"/>
      <c r="L12" s="38"/>
      <c r="M12" s="20">
        <f t="shared" si="1"/>
        <v>7</v>
      </c>
      <c r="N12" s="21">
        <f>IF(M12&lt;='Informações do financiamento'!$C$6,S11,"")</f>
        <v>19961.922945083312</v>
      </c>
      <c r="O12" s="21">
        <f>IF(M12&lt;='Informações do financiamento'!$C$6,N12*($C$2),"")</f>
        <v>166.78497395090088</v>
      </c>
      <c r="P12" s="21">
        <f>IF(M12&lt;='Informações do financiamento'!$C$6,N12+O12,"")</f>
        <v>20128.707919034212</v>
      </c>
      <c r="Q12" s="21">
        <f>IF(M12&lt;='Informações do financiamento'!$C$6,'Tabelas com amortização extra'!R12-'Tabelas com amortização extra'!O12,"")</f>
        <v>6.5330440360866078</v>
      </c>
      <c r="R12" s="21">
        <f>IF(M12&lt;='Informações do financiamento'!$C$6,(N12*$C$2)/(1-(1/(1+$C$2)^('Informações do financiamento'!$C$6-M11)))+T12,"")</f>
        <v>173.31801798698748</v>
      </c>
      <c r="S12" s="21">
        <f>IF(M12&lt;='Informações do financiamento'!$C$6,P12-R12,"")</f>
        <v>19955.389901047223</v>
      </c>
      <c r="T12" s="22">
        <f t="shared" si="2"/>
        <v>0</v>
      </c>
      <c r="U12" s="27"/>
    </row>
    <row r="13" spans="1:21" ht="20.25" customHeight="1">
      <c r="A13" s="27"/>
      <c r="B13" s="20">
        <f>IF(B12&lt;'Informações do financiamento'!$C$6,('Tabelas com amortização extra'!B12+1),"")</f>
        <v>8</v>
      </c>
      <c r="C13" s="21">
        <f>IF(B13&lt;='Informações do financiamento'!$C$6,H12,"")</f>
        <v>19650</v>
      </c>
      <c r="D13" s="21">
        <f>IF(B13&lt;='Informações do financiamento'!$C$6,C13*($C$2),"")</f>
        <v>164.17880918343181</v>
      </c>
      <c r="E13" s="21">
        <f>IF(B13&lt;='Informações do financiamento'!$C$6,C13+D13,"")</f>
        <v>19814.178809183431</v>
      </c>
      <c r="F13" s="21">
        <f>IF(I12=0,IF(B13&lt;='Informações do financiamento'!$C$6,F12,""),IF(B13&lt;='Informações do financiamento'!$C$6,H12/('Informações do financiamento'!$C$6-B13+1),""))</f>
        <v>50</v>
      </c>
      <c r="G13" s="21">
        <f>IF(B13&lt;='Informações do financiamento'!$C$6,F13+D13+I13,"")</f>
        <v>214.17880918343181</v>
      </c>
      <c r="H13" s="21">
        <f>IF(B13&lt;='Informações do financiamento'!$C$6,E13-G13,"")</f>
        <v>19600</v>
      </c>
      <c r="I13" s="22">
        <f t="shared" si="0"/>
        <v>0</v>
      </c>
      <c r="J13" s="38"/>
      <c r="K13" s="38"/>
      <c r="L13" s="38"/>
      <c r="M13" s="20">
        <f t="shared" si="1"/>
        <v>8</v>
      </c>
      <c r="N13" s="21">
        <f>IF(M13&lt;='Informações do financiamento'!$C$6,S12,"")</f>
        <v>19955.389901047223</v>
      </c>
      <c r="O13" s="21">
        <f>IF(M13&lt;='Informações do financiamento'!$C$6,N13*($C$2),"")</f>
        <v>166.73038935089133</v>
      </c>
      <c r="P13" s="21">
        <f>IF(M13&lt;='Informações do financiamento'!$C$6,N13+O13,"")</f>
        <v>20122.120290398114</v>
      </c>
      <c r="Q13" s="21">
        <f>IF(M13&lt;='Informações do financiamento'!$C$6,'Tabelas com amortização extra'!R13-'Tabelas com amortização extra'!O13,"")</f>
        <v>6.5876286360961558</v>
      </c>
      <c r="R13" s="21">
        <f>IF(M13&lt;='Informações do financiamento'!$C$6,(N13*$C$2)/(1-(1/(1+$C$2)^('Informações do financiamento'!$C$6-M12)))+T13,"")</f>
        <v>173.31801798698748</v>
      </c>
      <c r="S13" s="21">
        <f>IF(M13&lt;='Informações do financiamento'!$C$6,P13-R13,"")</f>
        <v>19948.802272411125</v>
      </c>
      <c r="T13" s="22">
        <f t="shared" si="2"/>
        <v>0</v>
      </c>
      <c r="U13" s="27"/>
    </row>
    <row r="14" spans="1:21" ht="20.25" customHeight="1">
      <c r="A14" s="27"/>
      <c r="B14" s="20">
        <f>IF(B13&lt;'Informações do financiamento'!$C$6,('Tabelas com amortização extra'!B13+1),"")</f>
        <v>9</v>
      </c>
      <c r="C14" s="21">
        <f>IF(B14&lt;='Informações do financiamento'!$C$6,H13,"")</f>
        <v>19600</v>
      </c>
      <c r="D14" s="21">
        <f>IF(B14&lt;='Informações do financiamento'!$C$6,C14*($C$2),"")</f>
        <v>163.76105139925005</v>
      </c>
      <c r="E14" s="21">
        <f>IF(B14&lt;='Informações do financiamento'!$C$6,C14+D14,"")</f>
        <v>19763.761051399251</v>
      </c>
      <c r="F14" s="21">
        <f>IF(I13=0,IF(B14&lt;='Informações do financiamento'!$C$6,F13,""),IF(B14&lt;='Informações do financiamento'!$C$6,H13/('Informações do financiamento'!$C$6-B14+1),""))</f>
        <v>50</v>
      </c>
      <c r="G14" s="21">
        <f>IF(B14&lt;='Informações do financiamento'!$C$6,F14+D14+I14,"")</f>
        <v>213.76105139925005</v>
      </c>
      <c r="H14" s="21">
        <f>IF(B14&lt;='Informações do financiamento'!$C$6,E14-G14,"")</f>
        <v>19550</v>
      </c>
      <c r="I14" s="22">
        <f t="shared" si="0"/>
        <v>0</v>
      </c>
      <c r="J14" s="38"/>
      <c r="K14" s="38"/>
      <c r="L14" s="38"/>
      <c r="M14" s="20">
        <f t="shared" si="1"/>
        <v>9</v>
      </c>
      <c r="N14" s="21">
        <f>IF(M14&lt;='Informações do financiamento'!$C$6,S13,"")</f>
        <v>19948.802272411125</v>
      </c>
      <c r="O14" s="21">
        <f>IF(M14&lt;='Informações do financiamento'!$C$6,N14*($C$2),"")</f>
        <v>166.67534868805075</v>
      </c>
      <c r="P14" s="21">
        <f>IF(M14&lt;='Informações do financiamento'!$C$6,N14+O14,"")</f>
        <v>20115.477621099177</v>
      </c>
      <c r="Q14" s="21">
        <f>IF(M14&lt;='Informações do financiamento'!$C$6,'Tabelas com amortização extra'!R14-'Tabelas com amortização extra'!O14,"")</f>
        <v>6.6426692989367098</v>
      </c>
      <c r="R14" s="21">
        <f>IF(M14&lt;='Informações do financiamento'!$C$6,(N14*$C$2)/(1-(1/(1+$C$2)^('Informações do financiamento'!$C$6-M13)))+T14,"")</f>
        <v>173.31801798698746</v>
      </c>
      <c r="S14" s="21">
        <f>IF(M14&lt;='Informações do financiamento'!$C$6,P14-R14,"")</f>
        <v>19942.159603112188</v>
      </c>
      <c r="T14" s="22">
        <f t="shared" si="2"/>
        <v>0</v>
      </c>
      <c r="U14" s="27"/>
    </row>
    <row r="15" spans="1:21" ht="20.25" customHeight="1">
      <c r="A15" s="27"/>
      <c r="B15" s="20">
        <f>IF(B14&lt;'Informações do financiamento'!$C$6,('Tabelas com amortização extra'!B14+1),"")</f>
        <v>10</v>
      </c>
      <c r="C15" s="21">
        <f>IF(B15&lt;='Informações do financiamento'!$C$6,H14,"")</f>
        <v>19550</v>
      </c>
      <c r="D15" s="21">
        <f>IF(B15&lt;='Informações do financiamento'!$C$6,C15*($C$2),"")</f>
        <v>163.34329361506829</v>
      </c>
      <c r="E15" s="21">
        <f>IF(B15&lt;='Informações do financiamento'!$C$6,C15+D15,"")</f>
        <v>19713.343293615068</v>
      </c>
      <c r="F15" s="21">
        <f>IF(I14=0,IF(B15&lt;='Informações do financiamento'!$C$6,F14,""),IF(B15&lt;='Informações do financiamento'!$C$6,H14/('Informações do financiamento'!$C$6-B15+1),""))</f>
        <v>50</v>
      </c>
      <c r="G15" s="21">
        <f>IF(B15&lt;='Informações do financiamento'!$C$6,F15+D15+I15,"")</f>
        <v>213.34329361506829</v>
      </c>
      <c r="H15" s="21">
        <f>IF(B15&lt;='Informações do financiamento'!$C$6,E15-G15,"")</f>
        <v>19500</v>
      </c>
      <c r="I15" s="22">
        <f t="shared" si="0"/>
        <v>0</v>
      </c>
      <c r="J15" s="38"/>
      <c r="K15" s="38"/>
      <c r="L15" s="38"/>
      <c r="M15" s="20">
        <f t="shared" si="1"/>
        <v>10</v>
      </c>
      <c r="N15" s="21">
        <f>IF(M15&lt;='Informações do financiamento'!$C$6,S14,"")</f>
        <v>19942.159603112188</v>
      </c>
      <c r="O15" s="21">
        <f>IF(M15&lt;='Informações do financiamento'!$C$6,N15*($C$2),"")</f>
        <v>166.61984815190323</v>
      </c>
      <c r="P15" s="21">
        <f>IF(M15&lt;='Informações do financiamento'!$C$6,N15+O15,"")</f>
        <v>20108.77945126409</v>
      </c>
      <c r="Q15" s="21">
        <f>IF(M15&lt;='Informações do financiamento'!$C$6,'Tabelas com amortização extra'!R15-'Tabelas com amortização extra'!O15,"")</f>
        <v>6.6981698350842294</v>
      </c>
      <c r="R15" s="21">
        <f>IF(M15&lt;='Informações do financiamento'!$C$6,(N15*$C$2)/(1-(1/(1+$C$2)^('Informações do financiamento'!$C$6-M14)))+T15,"")</f>
        <v>173.31801798698746</v>
      </c>
      <c r="S15" s="21">
        <f>IF(M15&lt;='Informações do financiamento'!$C$6,P15-R15,"")</f>
        <v>19935.461433277102</v>
      </c>
      <c r="T15" s="22">
        <f t="shared" si="2"/>
        <v>0</v>
      </c>
      <c r="U15" s="27"/>
    </row>
    <row r="16" spans="1:21" ht="20.25" customHeight="1">
      <c r="A16" s="27"/>
      <c r="B16" s="20">
        <f>IF(B15&lt;'Informações do financiamento'!$C$6,('Tabelas com amortização extra'!B15+1),"")</f>
        <v>11</v>
      </c>
      <c r="C16" s="21">
        <f>IF(B16&lt;='Informações do financiamento'!$C$6,H15,"")</f>
        <v>19500</v>
      </c>
      <c r="D16" s="21">
        <f>IF(B16&lt;='Informações do financiamento'!$C$6,C16*($C$2),"")</f>
        <v>162.92553583088653</v>
      </c>
      <c r="E16" s="21">
        <f>IF(B16&lt;='Informações do financiamento'!$C$6,C16+D16,"")</f>
        <v>19662.925535830887</v>
      </c>
      <c r="F16" s="21">
        <f>IF(I15=0,IF(B16&lt;='Informações do financiamento'!$C$6,F15,""),IF(B16&lt;='Informações do financiamento'!$C$6,H15/('Informações do financiamento'!$C$6-B16+1),""))</f>
        <v>50</v>
      </c>
      <c r="G16" s="21">
        <f>IF(B16&lt;='Informações do financiamento'!$C$6,F16+D16+I16,"")</f>
        <v>212.92553583088653</v>
      </c>
      <c r="H16" s="21">
        <f>IF(B16&lt;='Informações do financiamento'!$C$6,E16-G16,"")</f>
        <v>19450</v>
      </c>
      <c r="I16" s="22">
        <f t="shared" si="0"/>
        <v>0</v>
      </c>
      <c r="J16" s="38"/>
      <c r="K16" s="38"/>
      <c r="L16" s="38"/>
      <c r="M16" s="20">
        <f t="shared" si="1"/>
        <v>11</v>
      </c>
      <c r="N16" s="21">
        <f>IF(M16&lt;='Informações do financiamento'!$C$6,S15,"")</f>
        <v>19935.461433277102</v>
      </c>
      <c r="O16" s="21">
        <f>IF(M16&lt;='Informações do financiamento'!$C$6,N16*($C$2),"")</f>
        <v>166.56388390013564</v>
      </c>
      <c r="P16" s="21">
        <f>IF(M16&lt;='Informações do financiamento'!$C$6,N16+O16,"")</f>
        <v>20102.025317177238</v>
      </c>
      <c r="Q16" s="21">
        <f>IF(M16&lt;='Informações do financiamento'!$C$6,'Tabelas com amortização extra'!R16-'Tabelas com amortização extra'!O16,"")</f>
        <v>6.7541340868517921</v>
      </c>
      <c r="R16" s="21">
        <f>IF(M16&lt;='Informações do financiamento'!$C$6,(N16*$C$2)/(1-(1/(1+$C$2)^('Informações do financiamento'!$C$6-M15)))+T16,"")</f>
        <v>173.31801798698743</v>
      </c>
      <c r="S16" s="21">
        <f>IF(M16&lt;='Informações do financiamento'!$C$6,P16-R16,"")</f>
        <v>19928.70729919025</v>
      </c>
      <c r="T16" s="22">
        <f t="shared" si="2"/>
        <v>0</v>
      </c>
      <c r="U16" s="27"/>
    </row>
    <row r="17" spans="1:21" ht="20.25" customHeight="1">
      <c r="A17" s="27"/>
      <c r="B17" s="20">
        <f>IF(B16&lt;'Informações do financiamento'!$C$6,('Tabelas com amortização extra'!B16+1),"")</f>
        <v>12</v>
      </c>
      <c r="C17" s="21">
        <f>IF(B17&lt;='Informações do financiamento'!$C$6,H16,"")</f>
        <v>19450</v>
      </c>
      <c r="D17" s="21">
        <f>IF(B17&lt;='Informações do financiamento'!$C$6,C17*($C$2),"")</f>
        <v>162.50777804670477</v>
      </c>
      <c r="E17" s="21">
        <f>IF(B17&lt;='Informações do financiamento'!$C$6,C17+D17,"")</f>
        <v>19612.507778046704</v>
      </c>
      <c r="F17" s="21">
        <f>IF(I16=0,IF(B17&lt;='Informações do financiamento'!$C$6,F16,""),IF(B17&lt;='Informações do financiamento'!$C$6,H16/('Informações do financiamento'!$C$6-B17+1),""))</f>
        <v>50</v>
      </c>
      <c r="G17" s="21">
        <f>IF(B17&lt;='Informações do financiamento'!$C$6,F17+D17+I17,"")</f>
        <v>212.50777804670477</v>
      </c>
      <c r="H17" s="21">
        <f>IF(B17&lt;='Informações do financiamento'!$C$6,E17-G17,"")</f>
        <v>19400</v>
      </c>
      <c r="I17" s="22">
        <f t="shared" si="0"/>
        <v>0</v>
      </c>
      <c r="J17" s="38"/>
      <c r="K17" s="38"/>
      <c r="L17" s="38"/>
      <c r="M17" s="20">
        <f t="shared" si="1"/>
        <v>12</v>
      </c>
      <c r="N17" s="21">
        <f>IF(M17&lt;='Informações do financiamento'!$C$6,S16,"")</f>
        <v>19928.70729919025</v>
      </c>
      <c r="O17" s="21">
        <f>IF(M17&lt;='Informações do financiamento'!$C$6,N17*($C$2),"")</f>
        <v>166.50745205833184</v>
      </c>
      <c r="P17" s="21">
        <f>IF(M17&lt;='Informações do financiamento'!$C$6,N17+O17,"")</f>
        <v>20095.214751248583</v>
      </c>
      <c r="Q17" s="21">
        <f>IF(M17&lt;='Informações do financiamento'!$C$6,'Tabelas com amortização extra'!R17-'Tabelas com amortização extra'!O17,"")</f>
        <v>6.810565928655592</v>
      </c>
      <c r="R17" s="21">
        <f>IF(M17&lt;='Informações do financiamento'!$C$6,(N17*$C$2)/(1-(1/(1+$C$2)^('Informações do financiamento'!$C$6-M16)))+T17,"")</f>
        <v>173.31801798698743</v>
      </c>
      <c r="S17" s="21">
        <f>IF(M17&lt;='Informações do financiamento'!$C$6,P17-R17,"")</f>
        <v>19921.896733261594</v>
      </c>
      <c r="T17" s="22">
        <f t="shared" si="2"/>
        <v>0</v>
      </c>
      <c r="U17" s="27"/>
    </row>
    <row r="18" spans="1:21" ht="20.25" customHeight="1">
      <c r="A18" s="27"/>
      <c r="B18" s="20">
        <f>IF(B17&lt;'Informações do financiamento'!$C$6,('Tabelas com amortização extra'!B17+1),"")</f>
        <v>13</v>
      </c>
      <c r="C18" s="21">
        <f>IF(B18&lt;='Informações do financiamento'!$C$6,H17,"")</f>
        <v>19400</v>
      </c>
      <c r="D18" s="21">
        <f>IF(B18&lt;='Informações do financiamento'!$C$6,C18*($C$2),"")</f>
        <v>162.09002026252301</v>
      </c>
      <c r="E18" s="21">
        <f>IF(B18&lt;='Informações do financiamento'!$C$6,C18+D18,"")</f>
        <v>19562.090020262523</v>
      </c>
      <c r="F18" s="21">
        <f>IF(I17=0,IF(B18&lt;='Informações do financiamento'!$C$6,F17,""),IF(B18&lt;='Informações do financiamento'!$C$6,H17/('Informações do financiamento'!$C$6-B18+1),""))</f>
        <v>50</v>
      </c>
      <c r="G18" s="21">
        <f>IF(B18&lt;='Informações do financiamento'!$C$6,F18+D18+I18,"")</f>
        <v>212.09002026252301</v>
      </c>
      <c r="H18" s="21">
        <f>IF(B18&lt;='Informações do financiamento'!$C$6,E18-G18,"")</f>
        <v>19350</v>
      </c>
      <c r="I18" s="22">
        <f t="shared" si="0"/>
        <v>0</v>
      </c>
      <c r="J18" s="38"/>
      <c r="K18" s="38"/>
      <c r="L18" s="38"/>
      <c r="M18" s="20">
        <f t="shared" si="1"/>
        <v>13</v>
      </c>
      <c r="N18" s="21">
        <f>IF(M18&lt;='Informações do financiamento'!$C$6,S17,"")</f>
        <v>19921.896733261594</v>
      </c>
      <c r="O18" s="21">
        <f>IF(M18&lt;='Informações do financiamento'!$C$6,N18*($C$2),"")</f>
        <v>166.45054871970427</v>
      </c>
      <c r="P18" s="21">
        <f>IF(M18&lt;='Informações do financiamento'!$C$6,N18+O18,"")</f>
        <v>20088.3472819813</v>
      </c>
      <c r="Q18" s="21">
        <f>IF(M18&lt;='Informações do financiamento'!$C$6,'Tabelas com amortização extra'!R18-'Tabelas com amortização extra'!O18,"")</f>
        <v>6.8674692672831554</v>
      </c>
      <c r="R18" s="21">
        <f>IF(M18&lt;='Informações do financiamento'!$C$6,(N18*$C$2)/(1-(1/(1+$C$2)^('Informações do financiamento'!$C$6-M17)))+T18,"")</f>
        <v>173.31801798698743</v>
      </c>
      <c r="S18" s="21">
        <f>IF(M18&lt;='Informações do financiamento'!$C$6,P18-R18,"")</f>
        <v>19915.029263994311</v>
      </c>
      <c r="T18" s="22">
        <f t="shared" si="2"/>
        <v>0</v>
      </c>
      <c r="U18" s="27"/>
    </row>
    <row r="19" spans="1:21" ht="20.25" customHeight="1">
      <c r="A19" s="27"/>
      <c r="B19" s="20">
        <f>IF(B18&lt;'Informações do financiamento'!$C$6,('Tabelas com amortização extra'!B18+1),"")</f>
        <v>14</v>
      </c>
      <c r="C19" s="21">
        <f>IF(B19&lt;='Informações do financiamento'!$C$6,H18,"")</f>
        <v>19350</v>
      </c>
      <c r="D19" s="21">
        <f>IF(B19&lt;='Informações do financiamento'!$C$6,C19*($C$2),"")</f>
        <v>161.67226247834125</v>
      </c>
      <c r="E19" s="21">
        <f>IF(B19&lt;='Informações do financiamento'!$C$6,C19+D19,"")</f>
        <v>19511.67226247834</v>
      </c>
      <c r="F19" s="21">
        <f>IF(I18=0,IF(B19&lt;='Informações do financiamento'!$C$6,F18,""),IF(B19&lt;='Informações do financiamento'!$C$6,H18/('Informações do financiamento'!$C$6-B19+1),""))</f>
        <v>50</v>
      </c>
      <c r="G19" s="21">
        <f>IF(B19&lt;='Informações do financiamento'!$C$6,F19+D19+I19,"")</f>
        <v>211.67226247834125</v>
      </c>
      <c r="H19" s="21">
        <f>IF(B19&lt;='Informações do financiamento'!$C$6,E19-G19,"")</f>
        <v>19300</v>
      </c>
      <c r="I19" s="22">
        <f t="shared" si="0"/>
        <v>0</v>
      </c>
      <c r="J19" s="38"/>
      <c r="K19" s="38"/>
      <c r="L19" s="38"/>
      <c r="M19" s="20">
        <f t="shared" si="1"/>
        <v>14</v>
      </c>
      <c r="N19" s="21">
        <f>IF(M19&lt;='Informações do financiamento'!$C$6,S18,"")</f>
        <v>19915.029263994311</v>
      </c>
      <c r="O19" s="21">
        <f>IF(M19&lt;='Informações do financiamento'!$C$6,N19*($C$2),"")</f>
        <v>166.39316994482354</v>
      </c>
      <c r="P19" s="21">
        <f>IF(M19&lt;='Informações do financiamento'!$C$6,N19+O19,"")</f>
        <v>20081.422433939133</v>
      </c>
      <c r="Q19" s="21">
        <f>IF(M19&lt;='Informações do financiamento'!$C$6,'Tabelas com amortização extra'!R19-'Tabelas com amortização extra'!O19,"")</f>
        <v>6.9248480421638874</v>
      </c>
      <c r="R19" s="21">
        <f>IF(M19&lt;='Informações do financiamento'!$C$6,(N19*$C$2)/(1-(1/(1+$C$2)^('Informações do financiamento'!$C$6-M18)))+T19,"")</f>
        <v>173.31801798698743</v>
      </c>
      <c r="S19" s="21">
        <f>IF(M19&lt;='Informações do financiamento'!$C$6,P19-R19,"")</f>
        <v>19908.104415952144</v>
      </c>
      <c r="T19" s="22">
        <f t="shared" si="2"/>
        <v>0</v>
      </c>
      <c r="U19" s="27"/>
    </row>
    <row r="20" spans="1:21" ht="20.25" customHeight="1">
      <c r="A20" s="27"/>
      <c r="B20" s="20">
        <f>IF(B19&lt;'Informações do financiamento'!$C$6,('Tabelas com amortização extra'!B19+1),"")</f>
        <v>15</v>
      </c>
      <c r="C20" s="21">
        <f>IF(B20&lt;='Informações do financiamento'!$C$6,H19,"")</f>
        <v>19300</v>
      </c>
      <c r="D20" s="21">
        <f>IF(B20&lt;='Informações do financiamento'!$C$6,C20*($C$2),"")</f>
        <v>161.25450469415949</v>
      </c>
      <c r="E20" s="21">
        <f>IF(B20&lt;='Informações do financiamento'!$C$6,C20+D20,"")</f>
        <v>19461.25450469416</v>
      </c>
      <c r="F20" s="21">
        <f>IF(I19=0,IF(B20&lt;='Informações do financiamento'!$C$6,F19,""),IF(B20&lt;='Informações do financiamento'!$C$6,H19/('Informações do financiamento'!$C$6-B20+1),""))</f>
        <v>50</v>
      </c>
      <c r="G20" s="21">
        <f>IF(B20&lt;='Informações do financiamento'!$C$6,F20+D20+I20,"")</f>
        <v>211.25450469415949</v>
      </c>
      <c r="H20" s="21">
        <f>IF(B20&lt;='Informações do financiamento'!$C$6,E20-G20,"")</f>
        <v>19250</v>
      </c>
      <c r="I20" s="22">
        <f t="shared" si="0"/>
        <v>0</v>
      </c>
      <c r="J20" s="38"/>
      <c r="K20" s="38"/>
      <c r="L20" s="38"/>
      <c r="M20" s="20">
        <f t="shared" si="1"/>
        <v>15</v>
      </c>
      <c r="N20" s="21">
        <f>IF(M20&lt;='Informações do financiamento'!$C$6,S19,"")</f>
        <v>19908.104415952144</v>
      </c>
      <c r="O20" s="21">
        <f>IF(M20&lt;='Informações do financiamento'!$C$6,N20*($C$2),"")</f>
        <v>166.33531176134574</v>
      </c>
      <c r="P20" s="21">
        <f>IF(M20&lt;='Informações do financiamento'!$C$6,N20+O20,"")</f>
        <v>20074.439727713489</v>
      </c>
      <c r="Q20" s="21">
        <f>IF(M20&lt;='Informações do financiamento'!$C$6,'Tabelas com amortização extra'!R20-'Tabelas com amortização extra'!O20,"")</f>
        <v>6.9827062256416923</v>
      </c>
      <c r="R20" s="21">
        <f>IF(M20&lt;='Informações do financiamento'!$C$6,(N20*$C$2)/(1-(1/(1+$C$2)^('Informações do financiamento'!$C$6-M19)))+T20,"")</f>
        <v>173.31801798698743</v>
      </c>
      <c r="S20" s="21">
        <f>IF(M20&lt;='Informações do financiamento'!$C$6,P20-R20,"")</f>
        <v>19901.1217097265</v>
      </c>
      <c r="T20" s="22">
        <f t="shared" si="2"/>
        <v>0</v>
      </c>
      <c r="U20" s="27"/>
    </row>
    <row r="21" spans="1:21" ht="20.25" customHeight="1">
      <c r="A21" s="27"/>
      <c r="B21" s="20">
        <f>IF(B20&lt;'Informações do financiamento'!$C$6,('Tabelas com amortização extra'!B20+1),"")</f>
        <v>16</v>
      </c>
      <c r="C21" s="21">
        <f>IF(B21&lt;='Informações do financiamento'!$C$6,H20,"")</f>
        <v>19250</v>
      </c>
      <c r="D21" s="21">
        <f>IF(B21&lt;='Informações do financiamento'!$C$6,C21*($C$2),"")</f>
        <v>160.83674690997773</v>
      </c>
      <c r="E21" s="21">
        <f>IF(B21&lt;='Informações do financiamento'!$C$6,C21+D21,"")</f>
        <v>19410.836746909979</v>
      </c>
      <c r="F21" s="21">
        <f>IF(I20=0,IF(B21&lt;='Informações do financiamento'!$C$6,F20,""),IF(B21&lt;='Informações do financiamento'!$C$6,H20/('Informações do financiamento'!$C$6-B21+1),""))</f>
        <v>50</v>
      </c>
      <c r="G21" s="21">
        <f>IF(B21&lt;='Informações do financiamento'!$C$6,F21+D21+I21,"")</f>
        <v>210.83674690997773</v>
      </c>
      <c r="H21" s="21">
        <f>IF(B21&lt;='Informações do financiamento'!$C$6,E21-G21,"")</f>
        <v>19200</v>
      </c>
      <c r="I21" s="22">
        <f t="shared" si="0"/>
        <v>0</v>
      </c>
      <c r="J21" s="38"/>
      <c r="K21" s="38"/>
      <c r="L21" s="38"/>
      <c r="M21" s="20">
        <f t="shared" si="1"/>
        <v>16</v>
      </c>
      <c r="N21" s="21">
        <f>IF(M21&lt;='Informações do financiamento'!$C$6,S20,"")</f>
        <v>19901.1217097265</v>
      </c>
      <c r="O21" s="21">
        <f>IF(M21&lt;='Informações do financiamento'!$C$6,N21*($C$2),"")</f>
        <v>166.27697016373736</v>
      </c>
      <c r="P21" s="21">
        <f>IF(M21&lt;='Informações do financiamento'!$C$6,N21+O21,"")</f>
        <v>20067.398679890237</v>
      </c>
      <c r="Q21" s="21">
        <f>IF(M21&lt;='Informações do financiamento'!$C$6,'Tabelas com amortização extra'!R21-'Tabelas com amortização extra'!O21,"")</f>
        <v>7.0410478232500111</v>
      </c>
      <c r="R21" s="21">
        <f>IF(M21&lt;='Informações do financiamento'!$C$6,(N21*$C$2)/(1-(1/(1+$C$2)^('Informações do financiamento'!$C$6-M20)))+T21,"")</f>
        <v>173.31801798698737</v>
      </c>
      <c r="S21" s="21">
        <f>IF(M21&lt;='Informações do financiamento'!$C$6,P21-R21,"")</f>
        <v>19894.080661903248</v>
      </c>
      <c r="T21" s="22">
        <f t="shared" si="2"/>
        <v>0</v>
      </c>
      <c r="U21" s="27"/>
    </row>
    <row r="22" spans="1:21" ht="20.25" customHeight="1">
      <c r="A22" s="27"/>
      <c r="B22" s="20">
        <f>IF(B21&lt;'Informações do financiamento'!$C$6,('Tabelas com amortização extra'!B21+1),"")</f>
        <v>17</v>
      </c>
      <c r="C22" s="21">
        <f>IF(B22&lt;='Informações do financiamento'!$C$6,H21,"")</f>
        <v>19200</v>
      </c>
      <c r="D22" s="21">
        <f>IF(B22&lt;='Informações do financiamento'!$C$6,C22*($C$2),"")</f>
        <v>160.41898912579597</v>
      </c>
      <c r="E22" s="21">
        <f>IF(B22&lt;='Informações do financiamento'!$C$6,C22+D22,"")</f>
        <v>19360.418989125796</v>
      </c>
      <c r="F22" s="21">
        <f>IF(I21=0,IF(B22&lt;='Informações do financiamento'!$C$6,F21,""),IF(B22&lt;='Informações do financiamento'!$C$6,H21/('Informações do financiamento'!$C$6-B22+1),""))</f>
        <v>50</v>
      </c>
      <c r="G22" s="21">
        <f>IF(B22&lt;='Informações do financiamento'!$C$6,F22+D22+I22,"")</f>
        <v>210.41898912579597</v>
      </c>
      <c r="H22" s="21">
        <f>IF(B22&lt;='Informações do financiamento'!$C$6,E22-G22,"")</f>
        <v>19150</v>
      </c>
      <c r="I22" s="22">
        <f t="shared" si="0"/>
        <v>0</v>
      </c>
      <c r="J22" s="38"/>
      <c r="K22" s="38"/>
      <c r="L22" s="38"/>
      <c r="M22" s="20">
        <f t="shared" si="1"/>
        <v>17</v>
      </c>
      <c r="N22" s="21">
        <f>IF(M22&lt;='Informações do financiamento'!$C$6,S21,"")</f>
        <v>19894.080661903248</v>
      </c>
      <c r="O22" s="21">
        <f>IF(M22&lt;='Informações do financiamento'!$C$6,N22*($C$2),"")</f>
        <v>166.21814111299818</v>
      </c>
      <c r="P22" s="21">
        <f>IF(M22&lt;='Informações do financiamento'!$C$6,N22+O22,"")</f>
        <v>20060.298803016245</v>
      </c>
      <c r="Q22" s="21">
        <f>IF(M22&lt;='Informações do financiamento'!$C$6,'Tabelas com amortização extra'!R22-'Tabelas com amortização extra'!O22,"")</f>
        <v>7.0998768739891887</v>
      </c>
      <c r="R22" s="21">
        <f>IF(M22&lt;='Informações do financiamento'!$C$6,(N22*$C$2)/(1-(1/(1+$C$2)^('Informações do financiamento'!$C$6-M21)))+T22,"")</f>
        <v>173.31801798698737</v>
      </c>
      <c r="S22" s="21">
        <f>IF(M22&lt;='Informações do financiamento'!$C$6,P22-R22,"")</f>
        <v>19886.980785029256</v>
      </c>
      <c r="T22" s="22">
        <f t="shared" si="2"/>
        <v>0</v>
      </c>
      <c r="U22" s="27"/>
    </row>
    <row r="23" spans="1:21" ht="20.25" customHeight="1">
      <c r="A23" s="27"/>
      <c r="B23" s="20">
        <f>IF(B22&lt;'Informações do financiamento'!$C$6,('Tabelas com amortização extra'!B22+1),"")</f>
        <v>18</v>
      </c>
      <c r="C23" s="21">
        <f>IF(B23&lt;='Informações do financiamento'!$C$6,H22,"")</f>
        <v>19150</v>
      </c>
      <c r="D23" s="21">
        <f>IF(B23&lt;='Informações do financiamento'!$C$6,C23*($C$2),"")</f>
        <v>160.00123134161421</v>
      </c>
      <c r="E23" s="21">
        <f>IF(B23&lt;='Informações do financiamento'!$C$6,C23+D23,"")</f>
        <v>19310.001231341615</v>
      </c>
      <c r="F23" s="21">
        <f>IF(I22=0,IF(B23&lt;='Informações do financiamento'!$C$6,F22,""),IF(B23&lt;='Informações do financiamento'!$C$6,H22/('Informações do financiamento'!$C$6-B23+1),""))</f>
        <v>50</v>
      </c>
      <c r="G23" s="21">
        <f>IF(B23&lt;='Informações do financiamento'!$C$6,F23+D23+I23,"")</f>
        <v>210.00123134161421</v>
      </c>
      <c r="H23" s="21">
        <f>IF(B23&lt;='Informações do financiamento'!$C$6,E23-G23,"")</f>
        <v>19100</v>
      </c>
      <c r="I23" s="22">
        <f t="shared" si="0"/>
        <v>0</v>
      </c>
      <c r="J23" s="38"/>
      <c r="K23" s="38"/>
      <c r="L23" s="38"/>
      <c r="M23" s="20">
        <f t="shared" si="1"/>
        <v>18</v>
      </c>
      <c r="N23" s="21">
        <f>IF(M23&lt;='Informações do financiamento'!$C$6,S22,"")</f>
        <v>19886.980785029256</v>
      </c>
      <c r="O23" s="21">
        <f>IF(M23&lt;='Informações do financiamento'!$C$6,N23*($C$2),"")</f>
        <v>166.15882053638134</v>
      </c>
      <c r="P23" s="21">
        <f>IF(M23&lt;='Informações do financiamento'!$C$6,N23+O23,"")</f>
        <v>20053.139605565637</v>
      </c>
      <c r="Q23" s="21">
        <f>IF(M23&lt;='Informações do financiamento'!$C$6,'Tabelas com amortização extra'!R23-'Tabelas com amortização extra'!O23,"")</f>
        <v>7.1591974506060012</v>
      </c>
      <c r="R23" s="21">
        <f>IF(M23&lt;='Informações do financiamento'!$C$6,(N23*$C$2)/(1-(1/(1+$C$2)^('Informações do financiamento'!$C$6-M22)))+T23,"")</f>
        <v>173.31801798698734</v>
      </c>
      <c r="S23" s="21">
        <f>IF(M23&lt;='Informações do financiamento'!$C$6,P23-R23,"")</f>
        <v>19879.821587578648</v>
      </c>
      <c r="T23" s="22">
        <f t="shared" si="2"/>
        <v>0</v>
      </c>
      <c r="U23" s="27"/>
    </row>
    <row r="24" spans="1:21" ht="20.25" customHeight="1">
      <c r="A24" s="27"/>
      <c r="B24" s="20">
        <f>IF(B23&lt;'Informações do financiamento'!$C$6,('Tabelas com amortização extra'!B23+1),"")</f>
        <v>19</v>
      </c>
      <c r="C24" s="21">
        <f>IF(B24&lt;='Informações do financiamento'!$C$6,H23,"")</f>
        <v>19100</v>
      </c>
      <c r="D24" s="21">
        <f>IF(B24&lt;='Informações do financiamento'!$C$6,C24*($C$2),"")</f>
        <v>159.58347355743246</v>
      </c>
      <c r="E24" s="21">
        <f>IF(B24&lt;='Informações do financiamento'!$C$6,C24+D24,"")</f>
        <v>19259.583473557432</v>
      </c>
      <c r="F24" s="21">
        <f>IF(I23=0,IF(B24&lt;='Informações do financiamento'!$C$6,F23,""),IF(B24&lt;='Informações do financiamento'!$C$6,H23/('Informações do financiamento'!$C$6-B24+1),""))</f>
        <v>50</v>
      </c>
      <c r="G24" s="21">
        <f>IF(B24&lt;='Informações do financiamento'!$C$6,F24+D24+I24,"")</f>
        <v>209.58347355743246</v>
      </c>
      <c r="H24" s="21">
        <f>IF(B24&lt;='Informações do financiamento'!$C$6,E24-G24,"")</f>
        <v>19050</v>
      </c>
      <c r="I24" s="22">
        <f t="shared" si="0"/>
        <v>0</v>
      </c>
      <c r="J24" s="38"/>
      <c r="K24" s="38"/>
      <c r="L24" s="38"/>
      <c r="M24" s="20">
        <f t="shared" si="1"/>
        <v>19</v>
      </c>
      <c r="N24" s="21">
        <f>IF(M24&lt;='Informações do financiamento'!$C$6,S23,"")</f>
        <v>19879.821587578648</v>
      </c>
      <c r="O24" s="21">
        <f>IF(M24&lt;='Informações do financiamento'!$C$6,N24*($C$2),"")</f>
        <v>166.09900432711163</v>
      </c>
      <c r="P24" s="21">
        <f>IF(M24&lt;='Informações do financiamento'!$C$6,N24+O24,"")</f>
        <v>20045.92059190576</v>
      </c>
      <c r="Q24" s="21">
        <f>IF(M24&lt;='Informações do financiamento'!$C$6,'Tabelas com amortização extra'!R24-'Tabelas com amortização extra'!O24,"")</f>
        <v>7.2190136598757135</v>
      </c>
      <c r="R24" s="21">
        <f>IF(M24&lt;='Informações do financiamento'!$C$6,(N24*$C$2)/(1-(1/(1+$C$2)^('Informações do financiamento'!$C$6-M23)))+T24,"")</f>
        <v>173.31801798698734</v>
      </c>
      <c r="S24" s="21">
        <f>IF(M24&lt;='Informações do financiamento'!$C$6,P24-R24,"")</f>
        <v>19872.602573918772</v>
      </c>
      <c r="T24" s="22">
        <f t="shared" si="2"/>
        <v>0</v>
      </c>
      <c r="U24" s="27"/>
    </row>
    <row r="25" spans="1:21" ht="20.25" customHeight="1">
      <c r="A25" s="27"/>
      <c r="B25" s="20">
        <f>IF(B24&lt;'Informações do financiamento'!$C$6,('Tabelas com amortização extra'!B24+1),"")</f>
        <v>20</v>
      </c>
      <c r="C25" s="21">
        <f>IF(B25&lt;='Informações do financiamento'!$C$6,H24,"")</f>
        <v>19050</v>
      </c>
      <c r="D25" s="21">
        <f>IF(B25&lt;='Informações do financiamento'!$C$6,C25*($C$2),"")</f>
        <v>159.1657157732507</v>
      </c>
      <c r="E25" s="21">
        <f>IF(B25&lt;='Informações do financiamento'!$C$6,C25+D25,"")</f>
        <v>19209.165715773252</v>
      </c>
      <c r="F25" s="21">
        <f>IF(I24=0,IF(B25&lt;='Informações do financiamento'!$C$6,F24,""),IF(B25&lt;='Informações do financiamento'!$C$6,H24/('Informações do financiamento'!$C$6-B25+1),""))</f>
        <v>50</v>
      </c>
      <c r="G25" s="21">
        <f>IF(B25&lt;='Informações do financiamento'!$C$6,F25+D25+I25,"")</f>
        <v>209.1657157732507</v>
      </c>
      <c r="H25" s="21">
        <f>IF(B25&lt;='Informações do financiamento'!$C$6,E25-G25,"")</f>
        <v>19000</v>
      </c>
      <c r="I25" s="22">
        <f t="shared" si="0"/>
        <v>0</v>
      </c>
      <c r="J25" s="38"/>
      <c r="K25" s="38"/>
      <c r="L25" s="38"/>
      <c r="M25" s="20">
        <f t="shared" si="1"/>
        <v>20</v>
      </c>
      <c r="N25" s="21">
        <f>IF(M25&lt;='Informações do financiamento'!$C$6,S24,"")</f>
        <v>19872.602573918772</v>
      </c>
      <c r="O25" s="21">
        <f>IF(M25&lt;='Informações do financiamento'!$C$6,N25*($C$2),"")</f>
        <v>166.03868834410108</v>
      </c>
      <c r="P25" s="21">
        <f>IF(M25&lt;='Informações do financiamento'!$C$6,N25+O25,"")</f>
        <v>20038.641262262874</v>
      </c>
      <c r="Q25" s="21">
        <f>IF(M25&lt;='Informações do financiamento'!$C$6,'Tabelas com amortização extra'!R25-'Tabelas com amortização extra'!O25,"")</f>
        <v>7.2793296428862391</v>
      </c>
      <c r="R25" s="21">
        <f>IF(M25&lt;='Informações do financiamento'!$C$6,(N25*$C$2)/(1-(1/(1+$C$2)^('Informações do financiamento'!$C$6-M24)))+T25,"")</f>
        <v>173.31801798698731</v>
      </c>
      <c r="S25" s="21">
        <f>IF(M25&lt;='Informações do financiamento'!$C$6,P25-R25,"")</f>
        <v>19865.323244275885</v>
      </c>
      <c r="T25" s="22">
        <f t="shared" si="2"/>
        <v>0</v>
      </c>
      <c r="U25" s="27"/>
    </row>
    <row r="26" spans="1:21" ht="20.25" customHeight="1">
      <c r="A26" s="27"/>
      <c r="B26" s="20">
        <f>IF(B25&lt;'Informações do financiamento'!$C$6,('Tabelas com amortização extra'!B25+1),"")</f>
        <v>21</v>
      </c>
      <c r="C26" s="21">
        <f>IF(B26&lt;='Informações do financiamento'!$C$6,H25,"")</f>
        <v>19000</v>
      </c>
      <c r="D26" s="21">
        <f>IF(B26&lt;='Informações do financiamento'!$C$6,C26*($C$2),"")</f>
        <v>158.74795798906894</v>
      </c>
      <c r="E26" s="21">
        <f>IF(B26&lt;='Informações do financiamento'!$C$6,C26+D26,"")</f>
        <v>19158.747957989068</v>
      </c>
      <c r="F26" s="21">
        <f>IF(I25=0,IF(B26&lt;='Informações do financiamento'!$C$6,F25,""),IF(B26&lt;='Informações do financiamento'!$C$6,H25/('Informações do financiamento'!$C$6-B26+1),""))</f>
        <v>50</v>
      </c>
      <c r="G26" s="21">
        <f>IF(B26&lt;='Informações do financiamento'!$C$6,F26+D26+I26,"")</f>
        <v>208.74795798906894</v>
      </c>
      <c r="H26" s="21">
        <f>IF(B26&lt;='Informações do financiamento'!$C$6,E26-G26,"")</f>
        <v>18950</v>
      </c>
      <c r="I26" s="22">
        <f t="shared" si="0"/>
        <v>0</v>
      </c>
      <c r="J26" s="38"/>
      <c r="K26" s="38"/>
      <c r="L26" s="38"/>
      <c r="M26" s="20">
        <f t="shared" si="1"/>
        <v>21</v>
      </c>
      <c r="N26" s="21">
        <f>IF(M26&lt;='Informações do financiamento'!$C$6,S25,"")</f>
        <v>19865.323244275885</v>
      </c>
      <c r="O26" s="21">
        <f>IF(M26&lt;='Informações do financiamento'!$C$6,N26*($C$2),"")</f>
        <v>165.97786841166226</v>
      </c>
      <c r="P26" s="21">
        <f>IF(M26&lt;='Informações do financiamento'!$C$6,N26+O26,"")</f>
        <v>20031.301112687546</v>
      </c>
      <c r="Q26" s="21">
        <f>IF(M26&lt;='Informações do financiamento'!$C$6,'Tabelas com amortização extra'!R26-'Tabelas com amortização extra'!O26,"")</f>
        <v>7.3401495753250572</v>
      </c>
      <c r="R26" s="21">
        <f>IF(M26&lt;='Informações do financiamento'!$C$6,(N26*$C$2)/(1-(1/(1+$C$2)^('Informações do financiamento'!$C$6-M25)))+T26,"")</f>
        <v>173.31801798698731</v>
      </c>
      <c r="S26" s="21">
        <f>IF(M26&lt;='Informações do financiamento'!$C$6,P26-R26,"")</f>
        <v>19857.983094700558</v>
      </c>
      <c r="T26" s="22">
        <f t="shared" si="2"/>
        <v>0</v>
      </c>
      <c r="U26" s="27"/>
    </row>
    <row r="27" spans="1:21" ht="20.25" customHeight="1">
      <c r="A27" s="27"/>
      <c r="B27" s="20">
        <f>IF(B26&lt;'Informações do financiamento'!$C$6,('Tabelas com amortização extra'!B26+1),"")</f>
        <v>22</v>
      </c>
      <c r="C27" s="21">
        <f>IF(B27&lt;='Informações do financiamento'!$C$6,H26,"")</f>
        <v>18950</v>
      </c>
      <c r="D27" s="21">
        <f>IF(B27&lt;='Informações do financiamento'!$C$6,C27*($C$2),"")</f>
        <v>158.33020020488718</v>
      </c>
      <c r="E27" s="21">
        <f>IF(B27&lt;='Informações do financiamento'!$C$6,C27+D27,"")</f>
        <v>19108.330200204888</v>
      </c>
      <c r="F27" s="21">
        <f>IF(I26=0,IF(B27&lt;='Informações do financiamento'!$C$6,F26,""),IF(B27&lt;='Informações do financiamento'!$C$6,H26/('Informações do financiamento'!$C$6-B27+1),""))</f>
        <v>50</v>
      </c>
      <c r="G27" s="21">
        <f>IF(B27&lt;='Informações do financiamento'!$C$6,F27+D27+I27,"")</f>
        <v>208.33020020488718</v>
      </c>
      <c r="H27" s="21">
        <f>IF(B27&lt;='Informações do financiamento'!$C$6,E27-G27,"")</f>
        <v>18900</v>
      </c>
      <c r="I27" s="22">
        <f t="shared" si="0"/>
        <v>0</v>
      </c>
      <c r="J27" s="38"/>
      <c r="K27" s="38"/>
      <c r="L27" s="38"/>
      <c r="M27" s="20">
        <f t="shared" si="1"/>
        <v>22</v>
      </c>
      <c r="N27" s="21">
        <f>IF(M27&lt;='Informações do financiamento'!$C$6,S26,"")</f>
        <v>19857.983094700558</v>
      </c>
      <c r="O27" s="21">
        <f>IF(M27&lt;='Informações do financiamento'!$C$6,N27*($C$2),"")</f>
        <v>165.91654031921922</v>
      </c>
      <c r="P27" s="21">
        <f>IF(M27&lt;='Informações do financiamento'!$C$6,N27+O27,"")</f>
        <v>20023.899635019778</v>
      </c>
      <c r="Q27" s="21">
        <f>IF(M27&lt;='Informações do financiamento'!$C$6,'Tabelas com amortização extra'!R27-'Tabelas com amortização extra'!O27,"")</f>
        <v>7.4014776677680914</v>
      </c>
      <c r="R27" s="21">
        <f>IF(M27&lt;='Informações do financiamento'!$C$6,(N27*$C$2)/(1-(1/(1+$C$2)^('Informações do financiamento'!$C$6-M26)))+T27,"")</f>
        <v>173.31801798698731</v>
      </c>
      <c r="S27" s="21">
        <f>IF(M27&lt;='Informações do financiamento'!$C$6,P27-R27,"")</f>
        <v>19850.581617032789</v>
      </c>
      <c r="T27" s="22">
        <f t="shared" si="2"/>
        <v>0</v>
      </c>
      <c r="U27" s="27"/>
    </row>
    <row r="28" spans="1:21" ht="20.25" customHeight="1">
      <c r="A28" s="27"/>
      <c r="B28" s="20">
        <f>IF(B27&lt;'Informações do financiamento'!$C$6,('Tabelas com amortização extra'!B27+1),"")</f>
        <v>23</v>
      </c>
      <c r="C28" s="21">
        <f>IF(B28&lt;='Informações do financiamento'!$C$6,H27,"")</f>
        <v>18900</v>
      </c>
      <c r="D28" s="21">
        <f>IF(B28&lt;='Informações do financiamento'!$C$6,C28*($C$2),"")</f>
        <v>157.91244242070542</v>
      </c>
      <c r="E28" s="21">
        <f>IF(B28&lt;='Informações do financiamento'!$C$6,C28+D28,"")</f>
        <v>19057.912442420704</v>
      </c>
      <c r="F28" s="21">
        <f>IF(I27=0,IF(B28&lt;='Informações do financiamento'!$C$6,F27,""),IF(B28&lt;='Informações do financiamento'!$C$6,H27/('Informações do financiamento'!$C$6-B28+1),""))</f>
        <v>50</v>
      </c>
      <c r="G28" s="21">
        <f>IF(B28&lt;='Informações do financiamento'!$C$6,F28+D28+I28,"")</f>
        <v>207.91244242070542</v>
      </c>
      <c r="H28" s="21">
        <f>IF(B28&lt;='Informações do financiamento'!$C$6,E28-G28,"")</f>
        <v>18850</v>
      </c>
      <c r="I28" s="22">
        <f t="shared" si="0"/>
        <v>0</v>
      </c>
      <c r="J28" s="38"/>
      <c r="K28" s="38"/>
      <c r="L28" s="38"/>
      <c r="M28" s="20">
        <f t="shared" si="1"/>
        <v>23</v>
      </c>
      <c r="N28" s="21">
        <f>IF(M28&lt;='Informações do financiamento'!$C$6,S27,"")</f>
        <v>19850.581617032789</v>
      </c>
      <c r="O28" s="21">
        <f>IF(M28&lt;='Informações do financiamento'!$C$6,N28*($C$2),"")</f>
        <v>165.85469982101606</v>
      </c>
      <c r="P28" s="21">
        <f>IF(M28&lt;='Informações do financiamento'!$C$6,N28+O28,"")</f>
        <v>20016.436316853804</v>
      </c>
      <c r="Q28" s="21">
        <f>IF(M28&lt;='Informações do financiamento'!$C$6,'Tabelas com amortização extra'!R28-'Tabelas com amortização extra'!O28,"")</f>
        <v>7.4633181659712307</v>
      </c>
      <c r="R28" s="21">
        <f>IF(M28&lt;='Informações do financiamento'!$C$6,(N28*$C$2)/(1-(1/(1+$C$2)^('Informações do financiamento'!$C$6-M27)))+T28,"")</f>
        <v>173.31801798698729</v>
      </c>
      <c r="S28" s="21">
        <f>IF(M28&lt;='Informações do financiamento'!$C$6,P28-R28,"")</f>
        <v>19843.118298866815</v>
      </c>
      <c r="T28" s="22">
        <f t="shared" si="2"/>
        <v>0</v>
      </c>
      <c r="U28" s="27"/>
    </row>
    <row r="29" spans="1:21" ht="20.25" customHeight="1">
      <c r="A29" s="27"/>
      <c r="B29" s="20">
        <f>IF(B28&lt;'Informações do financiamento'!$C$6,('Tabelas com amortização extra'!B28+1),"")</f>
        <v>24</v>
      </c>
      <c r="C29" s="21">
        <f>IF(B29&lt;='Informações do financiamento'!$C$6,H28,"")</f>
        <v>18850</v>
      </c>
      <c r="D29" s="21">
        <f>IF(B29&lt;='Informações do financiamento'!$C$6,C29*($C$2),"")</f>
        <v>157.49468463652366</v>
      </c>
      <c r="E29" s="21">
        <f>IF(B29&lt;='Informações do financiamento'!$C$6,C29+D29,"")</f>
        <v>19007.494684636524</v>
      </c>
      <c r="F29" s="21">
        <f>IF(I28=0,IF(B29&lt;='Informações do financiamento'!$C$6,F28,""),IF(B29&lt;='Informações do financiamento'!$C$6,H28/('Informações do financiamento'!$C$6-B29+1),""))</f>
        <v>50</v>
      </c>
      <c r="G29" s="21">
        <f>IF(B29&lt;='Informações do financiamento'!$C$6,F29+D29+I29,"")</f>
        <v>207.49468463652366</v>
      </c>
      <c r="H29" s="21">
        <f>IF(B29&lt;='Informações do financiamento'!$C$6,E29-G29,"")</f>
        <v>18800</v>
      </c>
      <c r="I29" s="22">
        <f t="shared" si="0"/>
        <v>0</v>
      </c>
      <c r="J29" s="38"/>
      <c r="K29" s="38"/>
      <c r="L29" s="38"/>
      <c r="M29" s="20">
        <f t="shared" si="1"/>
        <v>24</v>
      </c>
      <c r="N29" s="21">
        <f>IF(M29&lt;='Informações do financiamento'!$C$6,S28,"")</f>
        <v>19843.118298866815</v>
      </c>
      <c r="O29" s="21">
        <f>IF(M29&lt;='Informações do financiamento'!$C$6,N29*($C$2),"")</f>
        <v>165.79234263582285</v>
      </c>
      <c r="P29" s="21">
        <f>IF(M29&lt;='Informações do financiamento'!$C$6,N29+O29,"")</f>
        <v>20008.910641502636</v>
      </c>
      <c r="Q29" s="21">
        <f>IF(M29&lt;='Informações do financiamento'!$C$6,'Tabelas com amortização extra'!R29-'Tabelas com amortização extra'!O29,"")</f>
        <v>7.5256753511644376</v>
      </c>
      <c r="R29" s="21">
        <f>IF(M29&lt;='Informações do financiamento'!$C$6,(N29*$C$2)/(1-(1/(1+$C$2)^('Informações do financiamento'!$C$6-M28)))+T29,"")</f>
        <v>173.31801798698729</v>
      </c>
      <c r="S29" s="21">
        <f>IF(M29&lt;='Informações do financiamento'!$C$6,P29-R29,"")</f>
        <v>19835.592623515648</v>
      </c>
      <c r="T29" s="22">
        <f t="shared" si="2"/>
        <v>0</v>
      </c>
      <c r="U29" s="27"/>
    </row>
    <row r="30" spans="1:21" ht="20.25" customHeight="1">
      <c r="A30" s="27"/>
      <c r="B30" s="20">
        <f>IF(B29&lt;'Informações do financiamento'!$C$6,('Tabelas com amortização extra'!B29+1),"")</f>
        <v>25</v>
      </c>
      <c r="C30" s="21">
        <f>IF(B30&lt;='Informações do financiamento'!$C$6,H29,"")</f>
        <v>18800</v>
      </c>
      <c r="D30" s="21">
        <f>IF(B30&lt;='Informações do financiamento'!$C$6,C30*($C$2),"")</f>
        <v>157.0769268523419</v>
      </c>
      <c r="E30" s="21">
        <f>IF(B30&lt;='Informações do financiamento'!$C$6,C30+D30,"")</f>
        <v>18957.076926852344</v>
      </c>
      <c r="F30" s="21">
        <f>IF(I29=0,IF(B30&lt;='Informações do financiamento'!$C$6,F29,""),IF(B30&lt;='Informações do financiamento'!$C$6,H29/('Informações do financiamento'!$C$6-B30+1),""))</f>
        <v>50</v>
      </c>
      <c r="G30" s="21">
        <f>IF(B30&lt;='Informações do financiamento'!$C$6,F30+D30+I30,"")</f>
        <v>207.0769268523419</v>
      </c>
      <c r="H30" s="21">
        <f>IF(B30&lt;='Informações do financiamento'!$C$6,E30-G30,"")</f>
        <v>18750</v>
      </c>
      <c r="I30" s="22">
        <f t="shared" si="0"/>
        <v>0</v>
      </c>
      <c r="J30" s="38"/>
      <c r="K30" s="38"/>
      <c r="L30" s="38"/>
      <c r="M30" s="20">
        <f t="shared" si="1"/>
        <v>25</v>
      </c>
      <c r="N30" s="21">
        <f>IF(M30&lt;='Informações do financiamento'!$C$6,S29,"")</f>
        <v>19835.592623515648</v>
      </c>
      <c r="O30" s="21">
        <f>IF(M30&lt;='Informações do financiamento'!$C$6,N30*($C$2),"")</f>
        <v>165.72946444663935</v>
      </c>
      <c r="P30" s="21">
        <f>IF(M30&lt;='Informações do financiamento'!$C$6,N30+O30,"")</f>
        <v>20001.322087962286</v>
      </c>
      <c r="Q30" s="21">
        <f>IF(M30&lt;='Informações do financiamento'!$C$6,'Tabelas com amortização extra'!R30-'Tabelas com amortização extra'!O30,"")</f>
        <v>7.5885535403479025</v>
      </c>
      <c r="R30" s="21">
        <f>IF(M30&lt;='Informações do financiamento'!$C$6,(N30*$C$2)/(1-(1/(1+$C$2)^('Informações do financiamento'!$C$6-M29)))+T30,"")</f>
        <v>173.31801798698726</v>
      </c>
      <c r="S30" s="21">
        <f>IF(M30&lt;='Informações do financiamento'!$C$6,P30-R30,"")</f>
        <v>19828.004069975297</v>
      </c>
      <c r="T30" s="22">
        <f t="shared" si="2"/>
        <v>0</v>
      </c>
      <c r="U30" s="27"/>
    </row>
    <row r="31" spans="1:21" ht="20.25" customHeight="1">
      <c r="A31" s="27"/>
      <c r="B31" s="20">
        <f>IF(B30&lt;'Informações do financiamento'!$C$6,('Tabelas com amortização extra'!B30+1),"")</f>
        <v>26</v>
      </c>
      <c r="C31" s="21">
        <f>IF(B31&lt;='Informações do financiamento'!$C$6,H30,"")</f>
        <v>18750</v>
      </c>
      <c r="D31" s="21">
        <f>IF(B31&lt;='Informações do financiamento'!$C$6,C31*($C$2),"")</f>
        <v>156.65916906816014</v>
      </c>
      <c r="E31" s="21">
        <f>IF(B31&lt;='Informações do financiamento'!$C$6,C31+D31,"")</f>
        <v>18906.65916906816</v>
      </c>
      <c r="F31" s="21">
        <f>IF(I30=0,IF(B31&lt;='Informações do financiamento'!$C$6,F30,""),IF(B31&lt;='Informações do financiamento'!$C$6,H30/('Informações do financiamento'!$C$6-B31+1),""))</f>
        <v>50</v>
      </c>
      <c r="G31" s="21">
        <f>IF(B31&lt;='Informações do financiamento'!$C$6,F31+D31+I31,"")</f>
        <v>206.65916906816014</v>
      </c>
      <c r="H31" s="21">
        <f>IF(B31&lt;='Informações do financiamento'!$C$6,E31-G31,"")</f>
        <v>18700</v>
      </c>
      <c r="I31" s="22">
        <f t="shared" si="0"/>
        <v>0</v>
      </c>
      <c r="J31" s="38"/>
      <c r="K31" s="38"/>
      <c r="L31" s="38"/>
      <c r="M31" s="20">
        <f t="shared" si="1"/>
        <v>26</v>
      </c>
      <c r="N31" s="21">
        <f>IF(M31&lt;='Informações do financiamento'!$C$6,S30,"")</f>
        <v>19828.004069975297</v>
      </c>
      <c r="O31" s="21">
        <f>IF(M31&lt;='Informações do financiamento'!$C$6,N31*($C$2),"")</f>
        <v>165.66606090039613</v>
      </c>
      <c r="P31" s="21">
        <f>IF(M31&lt;='Informações do financiamento'!$C$6,N31+O31,"")</f>
        <v>19993.670130875693</v>
      </c>
      <c r="Q31" s="21">
        <f>IF(M31&lt;='Informações do financiamento'!$C$6,'Tabelas com amortização extra'!R31-'Tabelas com amortização extra'!O31,"")</f>
        <v>7.6519570865910964</v>
      </c>
      <c r="R31" s="21">
        <f>IF(M31&lt;='Informações do financiamento'!$C$6,(N31*$C$2)/(1-(1/(1+$C$2)^('Informações do financiamento'!$C$6-M30)))+T31,"")</f>
        <v>173.31801798698723</v>
      </c>
      <c r="S31" s="21">
        <f>IF(M31&lt;='Informações do financiamento'!$C$6,P31-R31,"")</f>
        <v>19820.352112888704</v>
      </c>
      <c r="T31" s="22">
        <f t="shared" si="2"/>
        <v>0</v>
      </c>
      <c r="U31" s="27"/>
    </row>
    <row r="32" spans="1:21" ht="20.25" customHeight="1">
      <c r="A32" s="27"/>
      <c r="B32" s="20">
        <f>IF(B31&lt;'Informações do financiamento'!$C$6,('Tabelas com amortização extra'!B31+1),"")</f>
        <v>27</v>
      </c>
      <c r="C32" s="21">
        <f>IF(B32&lt;='Informações do financiamento'!$C$6,H31,"")</f>
        <v>18700</v>
      </c>
      <c r="D32" s="21">
        <f>IF(B32&lt;='Informações do financiamento'!$C$6,C32*($C$2),"")</f>
        <v>156.24141128397838</v>
      </c>
      <c r="E32" s="21">
        <f>IF(B32&lt;='Informações do financiamento'!$C$6,C32+D32,"")</f>
        <v>18856.24141128398</v>
      </c>
      <c r="F32" s="21">
        <f>IF(I31=0,IF(B32&lt;='Informações do financiamento'!$C$6,F31,""),IF(B32&lt;='Informações do financiamento'!$C$6,H31/('Informações do financiamento'!$C$6-B32+1),""))</f>
        <v>50</v>
      </c>
      <c r="G32" s="21">
        <f>IF(B32&lt;='Informações do financiamento'!$C$6,F32+D32+I32,"")</f>
        <v>206.24141128397838</v>
      </c>
      <c r="H32" s="21">
        <f>IF(B32&lt;='Informações do financiamento'!$C$6,E32-G32,"")</f>
        <v>18650</v>
      </c>
      <c r="I32" s="22">
        <f t="shared" si="0"/>
        <v>0</v>
      </c>
      <c r="J32" s="38"/>
      <c r="K32" s="38"/>
      <c r="L32" s="38"/>
      <c r="M32" s="20">
        <f t="shared" si="1"/>
        <v>27</v>
      </c>
      <c r="N32" s="21">
        <f>IF(M32&lt;='Informações do financiamento'!$C$6,S31,"")</f>
        <v>19820.352112888704</v>
      </c>
      <c r="O32" s="21">
        <f>IF(M32&lt;='Informações do financiamento'!$C$6,N32*($C$2),"")</f>
        <v>165.60212760765313</v>
      </c>
      <c r="P32" s="21">
        <f>IF(M32&lt;='Informações do financiamento'!$C$6,N32+O32,"")</f>
        <v>19985.954240496358</v>
      </c>
      <c r="Q32" s="21">
        <f>IF(M32&lt;='Informações do financiamento'!$C$6,'Tabelas com amortização extra'!R32-'Tabelas com amortização extra'!O32,"")</f>
        <v>7.7158903793340698</v>
      </c>
      <c r="R32" s="21">
        <f>IF(M32&lt;='Informações do financiamento'!$C$6,(N32*$C$2)/(1-(1/(1+$C$2)^('Informações do financiamento'!$C$6-M31)))+T32,"")</f>
        <v>173.3180179869872</v>
      </c>
      <c r="S32" s="21">
        <f>IF(M32&lt;='Informações do financiamento'!$C$6,P32-R32,"")</f>
        <v>19812.636222509369</v>
      </c>
      <c r="T32" s="22">
        <f t="shared" si="2"/>
        <v>0</v>
      </c>
      <c r="U32" s="27"/>
    </row>
    <row r="33" spans="1:21" ht="20.25" customHeight="1">
      <c r="A33" s="27"/>
      <c r="B33" s="20">
        <f>IF(B32&lt;'Informações do financiamento'!$C$6,('Tabelas com amortização extra'!B32+1),"")</f>
        <v>28</v>
      </c>
      <c r="C33" s="21">
        <f>IF(B33&lt;='Informações do financiamento'!$C$6,H32,"")</f>
        <v>18650</v>
      </c>
      <c r="D33" s="21">
        <f>IF(B33&lt;='Informações do financiamento'!$C$6,C33*($C$2),"")</f>
        <v>155.82365349979662</v>
      </c>
      <c r="E33" s="21">
        <f>IF(B33&lt;='Informações do financiamento'!$C$6,C33+D33,"")</f>
        <v>18805.823653499796</v>
      </c>
      <c r="F33" s="21">
        <f>IF(I32=0,IF(B33&lt;='Informações do financiamento'!$C$6,F32,""),IF(B33&lt;='Informações do financiamento'!$C$6,H32/('Informações do financiamento'!$C$6-B33+1),""))</f>
        <v>50</v>
      </c>
      <c r="G33" s="21">
        <f>IF(B33&lt;='Informações do financiamento'!$C$6,F33+D33+I33,"")</f>
        <v>205.82365349979662</v>
      </c>
      <c r="H33" s="21">
        <f>IF(B33&lt;='Informações do financiamento'!$C$6,E33-G33,"")</f>
        <v>18600</v>
      </c>
      <c r="I33" s="22">
        <f t="shared" si="0"/>
        <v>0</v>
      </c>
      <c r="J33" s="38"/>
      <c r="K33" s="38"/>
      <c r="L33" s="38"/>
      <c r="M33" s="20">
        <f t="shared" si="1"/>
        <v>28</v>
      </c>
      <c r="N33" s="21">
        <f>IF(M33&lt;='Informações do financiamento'!$C$6,S32,"")</f>
        <v>19812.636222509369</v>
      </c>
      <c r="O33" s="21">
        <f>IF(M33&lt;='Informações do financiamento'!$C$6,N33*($C$2),"")</f>
        <v>165.53766014229592</v>
      </c>
      <c r="P33" s="21">
        <f>IF(M33&lt;='Informações do financiamento'!$C$6,N33+O33,"")</f>
        <v>19978.173882651667</v>
      </c>
      <c r="Q33" s="21">
        <f>IF(M33&lt;='Informações do financiamento'!$C$6,'Tabelas com amortização extra'!R33-'Tabelas com amortização extra'!O33,"")</f>
        <v>7.7803578446912809</v>
      </c>
      <c r="R33" s="21">
        <f>IF(M33&lt;='Informações do financiamento'!$C$6,(N33*$C$2)/(1-(1/(1+$C$2)^('Informações do financiamento'!$C$6-M32)))+T33,"")</f>
        <v>173.3180179869872</v>
      </c>
      <c r="S33" s="21">
        <f>IF(M33&lt;='Informações do financiamento'!$C$6,P33-R33,"")</f>
        <v>19804.855864664678</v>
      </c>
      <c r="T33" s="22">
        <f t="shared" si="2"/>
        <v>0</v>
      </c>
      <c r="U33" s="27"/>
    </row>
    <row r="34" spans="1:21" ht="20.25" customHeight="1">
      <c r="A34" s="27"/>
      <c r="B34" s="20">
        <f>IF(B33&lt;'Informações do financiamento'!$C$6,('Tabelas com amortização extra'!B33+1),"")</f>
        <v>29</v>
      </c>
      <c r="C34" s="21">
        <f>IF(B34&lt;='Informações do financiamento'!$C$6,H33,"")</f>
        <v>18600</v>
      </c>
      <c r="D34" s="21">
        <f>IF(B34&lt;='Informações do financiamento'!$C$6,C34*($C$2),"")</f>
        <v>155.40589571561486</v>
      </c>
      <c r="E34" s="21">
        <f>IF(B34&lt;='Informações do financiamento'!$C$6,C34+D34,"")</f>
        <v>18755.405895715616</v>
      </c>
      <c r="F34" s="21">
        <f>IF(I33=0,IF(B34&lt;='Informações do financiamento'!$C$6,F33,""),IF(B34&lt;='Informações do financiamento'!$C$6,H33/('Informações do financiamento'!$C$6-B34+1),""))</f>
        <v>50</v>
      </c>
      <c r="G34" s="21">
        <f>IF(B34&lt;='Informações do financiamento'!$C$6,F34+D34+I34,"")</f>
        <v>205.40589571561486</v>
      </c>
      <c r="H34" s="21">
        <f>IF(B34&lt;='Informações do financiamento'!$C$6,E34-G34,"")</f>
        <v>18550</v>
      </c>
      <c r="I34" s="22">
        <f t="shared" si="0"/>
        <v>0</v>
      </c>
      <c r="J34" s="38"/>
      <c r="K34" s="38"/>
      <c r="L34" s="38"/>
      <c r="M34" s="20">
        <f t="shared" si="1"/>
        <v>29</v>
      </c>
      <c r="N34" s="21">
        <f>IF(M34&lt;='Informações do financiamento'!$C$6,S33,"")</f>
        <v>19804.855864664678</v>
      </c>
      <c r="O34" s="21">
        <f>IF(M34&lt;='Informações do financiamento'!$C$6,N34*($C$2),"")</f>
        <v>165.47265404122913</v>
      </c>
      <c r="P34" s="21">
        <f>IF(M34&lt;='Informações do financiamento'!$C$6,N34+O34,"")</f>
        <v>19970.328518705908</v>
      </c>
      <c r="Q34" s="21">
        <f>IF(M34&lt;='Informações do financiamento'!$C$6,'Tabelas com amortização extra'!R34-'Tabelas com amortização extra'!O34,"")</f>
        <v>7.845363945758038</v>
      </c>
      <c r="R34" s="21">
        <f>IF(M34&lt;='Informações do financiamento'!$C$6,(N34*$C$2)/(1-(1/(1+$C$2)^('Informações do financiamento'!$C$6-M33)))+T34,"")</f>
        <v>173.31801798698717</v>
      </c>
      <c r="S34" s="21">
        <f>IF(M34&lt;='Informações do financiamento'!$C$6,P34-R34,"")</f>
        <v>19797.01050071892</v>
      </c>
      <c r="T34" s="22">
        <f t="shared" si="2"/>
        <v>0</v>
      </c>
      <c r="U34" s="27"/>
    </row>
    <row r="35" spans="1:21" ht="20.25" customHeight="1">
      <c r="A35" s="27"/>
      <c r="B35" s="20">
        <f>IF(B34&lt;'Informações do financiamento'!$C$6,('Tabelas com amortização extra'!B34+1),"")</f>
        <v>30</v>
      </c>
      <c r="C35" s="21">
        <f>IF(B35&lt;='Informações do financiamento'!$C$6,H34,"")</f>
        <v>18550</v>
      </c>
      <c r="D35" s="21">
        <f>IF(B35&lt;='Informações do financiamento'!$C$6,C35*($C$2),"")</f>
        <v>154.9881379314331</v>
      </c>
      <c r="E35" s="21">
        <f>IF(B35&lt;='Informações do financiamento'!$C$6,C35+D35,"")</f>
        <v>18704.988137931432</v>
      </c>
      <c r="F35" s="21">
        <f>IF(I34=0,IF(B35&lt;='Informações do financiamento'!$C$6,F34,""),IF(B35&lt;='Informações do financiamento'!$C$6,H34/('Informações do financiamento'!$C$6-B35+1),""))</f>
        <v>50</v>
      </c>
      <c r="G35" s="21">
        <f>IF(B35&lt;='Informações do financiamento'!$C$6,F35+D35+I35,"")</f>
        <v>204.9881379314331</v>
      </c>
      <c r="H35" s="21">
        <f>IF(B35&lt;='Informações do financiamento'!$C$6,E35-G35,"")</f>
        <v>18500</v>
      </c>
      <c r="I35" s="22">
        <f t="shared" si="0"/>
        <v>0</v>
      </c>
      <c r="J35" s="38"/>
      <c r="K35" s="38"/>
      <c r="L35" s="38"/>
      <c r="M35" s="20">
        <f t="shared" si="1"/>
        <v>30</v>
      </c>
      <c r="N35" s="21">
        <f>IF(M35&lt;='Informações do financiamento'!$C$6,S34,"")</f>
        <v>19797.01050071892</v>
      </c>
      <c r="O35" s="21">
        <f>IF(M35&lt;='Informações do financiamento'!$C$6,N35*($C$2),"")</f>
        <v>165.40710480406756</v>
      </c>
      <c r="P35" s="21">
        <f>IF(M35&lt;='Informações do financiamento'!$C$6,N35+O35,"")</f>
        <v>19962.417605522987</v>
      </c>
      <c r="Q35" s="21">
        <f>IF(M35&lt;='Informações do financiamento'!$C$6,'Tabelas com amortização extra'!R35-'Tabelas com amortização extra'!O35,"")</f>
        <v>7.9109131829196428</v>
      </c>
      <c r="R35" s="21">
        <f>IF(M35&lt;='Informações do financiamento'!$C$6,(N35*$C$2)/(1-(1/(1+$C$2)^('Informações do financiamento'!$C$6-M34)))+T35,"")</f>
        <v>173.3180179869872</v>
      </c>
      <c r="S35" s="21">
        <f>IF(M35&lt;='Informações do financiamento'!$C$6,P35-R35,"")</f>
        <v>19789.099587535999</v>
      </c>
      <c r="T35" s="22">
        <f t="shared" si="2"/>
        <v>0</v>
      </c>
      <c r="U35" s="27"/>
    </row>
    <row r="36" spans="1:21" ht="20.25" customHeight="1">
      <c r="A36" s="27"/>
      <c r="B36" s="20">
        <f>IF(B35&lt;'Informações do financiamento'!$C$6,('Tabelas com amortização extra'!B35+1),"")</f>
        <v>31</v>
      </c>
      <c r="C36" s="21">
        <f>IF(B36&lt;='Informações do financiamento'!$C$6,H35,"")</f>
        <v>18500</v>
      </c>
      <c r="D36" s="21">
        <f>IF(B36&lt;='Informações do financiamento'!$C$6,C36*($C$2),"")</f>
        <v>154.57038014725134</v>
      </c>
      <c r="E36" s="21">
        <f>IF(B36&lt;='Informações do financiamento'!$C$6,C36+D36,"")</f>
        <v>18654.570380147252</v>
      </c>
      <c r="F36" s="21">
        <f>IF(I35=0,IF(B36&lt;='Informações do financiamento'!$C$6,F35,""),IF(B36&lt;='Informações do financiamento'!$C$6,H35/('Informações do financiamento'!$C$6-B36+1),""))</f>
        <v>50</v>
      </c>
      <c r="G36" s="21">
        <f>IF(B36&lt;='Informações do financiamento'!$C$6,F36+D36+I36,"")</f>
        <v>204.57038014725134</v>
      </c>
      <c r="H36" s="21">
        <f>IF(B36&lt;='Informações do financiamento'!$C$6,E36-G36,"")</f>
        <v>18450</v>
      </c>
      <c r="I36" s="22">
        <f t="shared" si="0"/>
        <v>0</v>
      </c>
      <c r="J36" s="38"/>
      <c r="K36" s="38"/>
      <c r="L36" s="38"/>
      <c r="M36" s="20">
        <f t="shared" si="1"/>
        <v>31</v>
      </c>
      <c r="N36" s="21">
        <f>IF(M36&lt;='Informações do financiamento'!$C$6,S35,"")</f>
        <v>19789.099587535999</v>
      </c>
      <c r="O36" s="21">
        <f>IF(M36&lt;='Informações do financiamento'!$C$6,N36*($C$2),"")</f>
        <v>165.34100789282454</v>
      </c>
      <c r="P36" s="21">
        <f>IF(M36&lt;='Informações do financiamento'!$C$6,N36+O36,"")</f>
        <v>19954.440595428823</v>
      </c>
      <c r="Q36" s="21">
        <f>IF(M36&lt;='Informações do financiamento'!$C$6,'Tabelas com amortização extra'!R36-'Tabelas com amortização extra'!O36,"")</f>
        <v>7.9770100941626652</v>
      </c>
      <c r="R36" s="21">
        <f>IF(M36&lt;='Informações do financiamento'!$C$6,(N36*$C$2)/(1-(1/(1+$C$2)^('Informações do financiamento'!$C$6-M35)))+T36,"")</f>
        <v>173.3180179869872</v>
      </c>
      <c r="S36" s="21">
        <f>IF(M36&lt;='Informações do financiamento'!$C$6,P36-R36,"")</f>
        <v>19781.122577441834</v>
      </c>
      <c r="T36" s="22">
        <f t="shared" si="2"/>
        <v>0</v>
      </c>
      <c r="U36" s="27"/>
    </row>
    <row r="37" spans="1:21" ht="20.25" customHeight="1">
      <c r="A37" s="27"/>
      <c r="B37" s="20">
        <f>IF(B36&lt;'Informações do financiamento'!$C$6,('Tabelas com amortização extra'!B36+1),"")</f>
        <v>32</v>
      </c>
      <c r="C37" s="21">
        <f>IF(B37&lt;='Informações do financiamento'!$C$6,H36,"")</f>
        <v>18450</v>
      </c>
      <c r="D37" s="21">
        <f>IF(B37&lt;='Informações do financiamento'!$C$6,C37*($C$2),"")</f>
        <v>154.15262236306958</v>
      </c>
      <c r="E37" s="21">
        <f>IF(B37&lt;='Informações do financiamento'!$C$6,C37+D37,"")</f>
        <v>18604.152622363068</v>
      </c>
      <c r="F37" s="21">
        <f>IF(I36=0,IF(B37&lt;='Informações do financiamento'!$C$6,F36,""),IF(B37&lt;='Informações do financiamento'!$C$6,H36/('Informações do financiamento'!$C$6-B37+1),""))</f>
        <v>50</v>
      </c>
      <c r="G37" s="21">
        <f>IF(B37&lt;='Informações do financiamento'!$C$6,F37+D37+I37,"")</f>
        <v>204.15262236306958</v>
      </c>
      <c r="H37" s="21">
        <f>IF(B37&lt;='Informações do financiamento'!$C$6,E37-G37,"")</f>
        <v>18400</v>
      </c>
      <c r="I37" s="22">
        <f t="shared" si="0"/>
        <v>0</v>
      </c>
      <c r="J37" s="38"/>
      <c r="K37" s="38"/>
      <c r="L37" s="38"/>
      <c r="M37" s="20">
        <f t="shared" si="1"/>
        <v>32</v>
      </c>
      <c r="N37" s="21">
        <f>IF(M37&lt;='Informações do financiamento'!$C$6,S36,"")</f>
        <v>19781.122577441834</v>
      </c>
      <c r="O37" s="21">
        <f>IF(M37&lt;='Informações do financiamento'!$C$6,N37*($C$2),"")</f>
        <v>165.27435873159786</v>
      </c>
      <c r="P37" s="21">
        <f>IF(M37&lt;='Informações do financiamento'!$C$6,N37+O37,"")</f>
        <v>19946.396936173431</v>
      </c>
      <c r="Q37" s="21">
        <f>IF(M37&lt;='Informações do financiamento'!$C$6,'Tabelas com amortização extra'!R37-'Tabelas com amortização extra'!O37,"")</f>
        <v>8.0436592553893149</v>
      </c>
      <c r="R37" s="21">
        <f>IF(M37&lt;='Informações do financiamento'!$C$6,(N37*$C$2)/(1-(1/(1+$C$2)^('Informações do financiamento'!$C$6-M36)))+T37,"")</f>
        <v>173.31801798698717</v>
      </c>
      <c r="S37" s="21">
        <f>IF(M37&lt;='Informações do financiamento'!$C$6,P37-R37,"")</f>
        <v>19773.078918186442</v>
      </c>
      <c r="T37" s="22">
        <f t="shared" si="2"/>
        <v>0</v>
      </c>
      <c r="U37" s="27"/>
    </row>
    <row r="38" spans="1:21" ht="20.25" customHeight="1">
      <c r="A38" s="27"/>
      <c r="B38" s="20">
        <f>IF(B37&lt;'Informações do financiamento'!$C$6,('Tabelas com amortização extra'!B37+1),"")</f>
        <v>33</v>
      </c>
      <c r="C38" s="21">
        <f>IF(B38&lt;='Informações do financiamento'!$C$6,H37,"")</f>
        <v>18400</v>
      </c>
      <c r="D38" s="21">
        <f>IF(B38&lt;='Informações do financiamento'!$C$6,C38*($C$2),"")</f>
        <v>153.73486457888782</v>
      </c>
      <c r="E38" s="21">
        <f>IF(B38&lt;='Informações do financiamento'!$C$6,C38+D38,"")</f>
        <v>18553.734864578888</v>
      </c>
      <c r="F38" s="21">
        <f>IF(I37=0,IF(B38&lt;='Informações do financiamento'!$C$6,F37,""),IF(B38&lt;='Informações do financiamento'!$C$6,H37/('Informações do financiamento'!$C$6-B38+1),""))</f>
        <v>50</v>
      </c>
      <c r="G38" s="21">
        <f>IF(B38&lt;='Informações do financiamento'!$C$6,F38+D38+I38,"")</f>
        <v>203.73486457888782</v>
      </c>
      <c r="H38" s="21">
        <f>IF(B38&lt;='Informações do financiamento'!$C$6,E38-G38,"")</f>
        <v>18350</v>
      </c>
      <c r="I38" s="22">
        <f t="shared" si="0"/>
        <v>0</v>
      </c>
      <c r="J38" s="38"/>
      <c r="K38" s="38"/>
      <c r="L38" s="38"/>
      <c r="M38" s="20">
        <f t="shared" si="1"/>
        <v>33</v>
      </c>
      <c r="N38" s="21">
        <f>IF(M38&lt;='Informações do financiamento'!$C$6,S37,"")</f>
        <v>19773.078918186442</v>
      </c>
      <c r="O38" s="21">
        <f>IF(M38&lt;='Informações do financiamento'!$C$6,N38*($C$2),"")</f>
        <v>165.20715270625294</v>
      </c>
      <c r="P38" s="21">
        <f>IF(M38&lt;='Informações do financiamento'!$C$6,N38+O38,"")</f>
        <v>19938.286070892696</v>
      </c>
      <c r="Q38" s="21">
        <f>IF(M38&lt;='Informações do financiamento'!$C$6,'Tabelas com amortização extra'!R38-'Tabelas com amortização extra'!O38,"")</f>
        <v>8.110865280734231</v>
      </c>
      <c r="R38" s="21">
        <f>IF(M38&lt;='Informações do financiamento'!$C$6,(N38*$C$2)/(1-(1/(1+$C$2)^('Informações do financiamento'!$C$6-M37)))+T38,"")</f>
        <v>173.31801798698717</v>
      </c>
      <c r="S38" s="21">
        <f>IF(M38&lt;='Informações do financiamento'!$C$6,P38-R38,"")</f>
        <v>19764.968052905708</v>
      </c>
      <c r="T38" s="22">
        <f t="shared" si="2"/>
        <v>0</v>
      </c>
      <c r="U38" s="27"/>
    </row>
    <row r="39" spans="1:21" ht="20.25" customHeight="1">
      <c r="A39" s="27"/>
      <c r="B39" s="20">
        <f>IF(B38&lt;'Informações do financiamento'!$C$6,('Tabelas com amortização extra'!B38+1),"")</f>
        <v>34</v>
      </c>
      <c r="C39" s="21">
        <f>IF(B39&lt;='Informações do financiamento'!$C$6,H38,"")</f>
        <v>18350</v>
      </c>
      <c r="D39" s="21">
        <f>IF(B39&lt;='Informações do financiamento'!$C$6,C39*($C$2),"")</f>
        <v>153.31710679470604</v>
      </c>
      <c r="E39" s="21">
        <f>IF(B39&lt;='Informações do financiamento'!$C$6,C39+D39,"")</f>
        <v>18503.317106794708</v>
      </c>
      <c r="F39" s="21">
        <f>IF(I38=0,IF(B39&lt;='Informações do financiamento'!$C$6,F38,""),IF(B39&lt;='Informações do financiamento'!$C$6,H38/('Informações do financiamento'!$C$6-B39+1),""))</f>
        <v>50</v>
      </c>
      <c r="G39" s="21">
        <f>IF(B39&lt;='Informações do financiamento'!$C$6,F39+D39+I39,"")</f>
        <v>203.31710679470604</v>
      </c>
      <c r="H39" s="21">
        <f>IF(B39&lt;='Informações do financiamento'!$C$6,E39-G39,"")</f>
        <v>18300</v>
      </c>
      <c r="I39" s="22">
        <f t="shared" si="0"/>
        <v>0</v>
      </c>
      <c r="J39" s="38"/>
      <c r="K39" s="38"/>
      <c r="L39" s="38"/>
      <c r="M39" s="20">
        <f t="shared" si="1"/>
        <v>34</v>
      </c>
      <c r="N39" s="21">
        <f>IF(M39&lt;='Informações do financiamento'!$C$6,S38,"")</f>
        <v>19764.968052905708</v>
      </c>
      <c r="O39" s="21">
        <f>IF(M39&lt;='Informações do financiamento'!$C$6,N39*($C$2),"")</f>
        <v>165.1393851641034</v>
      </c>
      <c r="P39" s="21">
        <f>IF(M39&lt;='Informações do financiamento'!$C$6,N39+O39,"")</f>
        <v>19930.107438069812</v>
      </c>
      <c r="Q39" s="21">
        <f>IF(M39&lt;='Informações do financiamento'!$C$6,'Tabelas com amortização extra'!R39-'Tabelas com amortização extra'!O39,"")</f>
        <v>8.1786328228837135</v>
      </c>
      <c r="R39" s="21">
        <f>IF(M39&lt;='Informações do financiamento'!$C$6,(N39*$C$2)/(1-(1/(1+$C$2)^('Informações do financiamento'!$C$6-M38)))+T39,"")</f>
        <v>173.31801798698712</v>
      </c>
      <c r="S39" s="21">
        <f>IF(M39&lt;='Informações do financiamento'!$C$6,P39-R39,"")</f>
        <v>19756.789420082823</v>
      </c>
      <c r="T39" s="22">
        <f t="shared" si="2"/>
        <v>0</v>
      </c>
      <c r="U39" s="27"/>
    </row>
    <row r="40" spans="1:21" ht="20.25" customHeight="1">
      <c r="A40" s="27"/>
      <c r="B40" s="20">
        <f>IF(B39&lt;'Informações do financiamento'!$C$6,('Tabelas com amortização extra'!B39+1),"")</f>
        <v>35</v>
      </c>
      <c r="C40" s="21">
        <f>IF(B40&lt;='Informações do financiamento'!$C$6,H39,"")</f>
        <v>18300</v>
      </c>
      <c r="D40" s="21">
        <f>IF(B40&lt;='Informações do financiamento'!$C$6,C40*($C$2),"")</f>
        <v>152.89934901052428</v>
      </c>
      <c r="E40" s="21">
        <f>IF(B40&lt;='Informações do financiamento'!$C$6,C40+D40,"")</f>
        <v>18452.899349010524</v>
      </c>
      <c r="F40" s="21">
        <f>IF(I39=0,IF(B40&lt;='Informações do financiamento'!$C$6,F39,""),IF(B40&lt;='Informações do financiamento'!$C$6,H39/('Informações do financiamento'!$C$6-B40+1),""))</f>
        <v>50</v>
      </c>
      <c r="G40" s="21">
        <f>IF(B40&lt;='Informações do financiamento'!$C$6,F40+D40+I40,"")</f>
        <v>202.89934901052428</v>
      </c>
      <c r="H40" s="21">
        <f>IF(B40&lt;='Informações do financiamento'!$C$6,E40-G40,"")</f>
        <v>18250</v>
      </c>
      <c r="I40" s="22">
        <f t="shared" si="0"/>
        <v>0</v>
      </c>
      <c r="J40" s="38"/>
      <c r="K40" s="38"/>
      <c r="L40" s="38"/>
      <c r="M40" s="20">
        <f t="shared" si="1"/>
        <v>35</v>
      </c>
      <c r="N40" s="21">
        <f>IF(M40&lt;='Informações do financiamento'!$C$6,S39,"")</f>
        <v>19756.789420082823</v>
      </c>
      <c r="O40" s="21">
        <f>IF(M40&lt;='Informações do financiamento'!$C$6,N40*($C$2),"")</f>
        <v>165.07105141358892</v>
      </c>
      <c r="P40" s="21">
        <f>IF(M40&lt;='Informações do financiamento'!$C$6,N40+O40,"")</f>
        <v>19921.860471496413</v>
      </c>
      <c r="Q40" s="21">
        <f>IF(M40&lt;='Informações do financiamento'!$C$6,'Tabelas com amortização extra'!R40-'Tabelas com amortização extra'!O40,"")</f>
        <v>8.2469665733982254</v>
      </c>
      <c r="R40" s="21">
        <f>IF(M40&lt;='Informações do financiamento'!$C$6,(N40*$C$2)/(1-(1/(1+$C$2)^('Informações do financiamento'!$C$6-M39)))+T40,"")</f>
        <v>173.31801798698714</v>
      </c>
      <c r="S40" s="21">
        <f>IF(M40&lt;='Informações do financiamento'!$C$6,P40-R40,"")</f>
        <v>19748.542453509424</v>
      </c>
      <c r="T40" s="22">
        <f t="shared" si="2"/>
        <v>0</v>
      </c>
      <c r="U40" s="27"/>
    </row>
    <row r="41" spans="1:21" ht="20.25" customHeight="1">
      <c r="A41" s="27"/>
      <c r="B41" s="20">
        <f>IF(B40&lt;'Informações do financiamento'!$C$6,('Tabelas com amortização extra'!B40+1),"")</f>
        <v>36</v>
      </c>
      <c r="C41" s="21">
        <f>IF(B41&lt;='Informações do financiamento'!$C$6,H40,"")</f>
        <v>18250</v>
      </c>
      <c r="D41" s="21">
        <f>IF(B41&lt;='Informações do financiamento'!$C$6,C41*($C$2),"")</f>
        <v>152.48159122634252</v>
      </c>
      <c r="E41" s="21">
        <f>IF(B41&lt;='Informações do financiamento'!$C$6,C41+D41,"")</f>
        <v>18402.481591226344</v>
      </c>
      <c r="F41" s="21">
        <f>IF(I40=0,IF(B41&lt;='Informações do financiamento'!$C$6,F40,""),IF(B41&lt;='Informações do financiamento'!$C$6,H40/('Informações do financiamento'!$C$6-B41+1),""))</f>
        <v>50</v>
      </c>
      <c r="G41" s="21">
        <f>IF(B41&lt;='Informações do financiamento'!$C$6,F41+D41+I41,"")</f>
        <v>202.48159122634252</v>
      </c>
      <c r="H41" s="21">
        <f>IF(B41&lt;='Informações do financiamento'!$C$6,E41-G41,"")</f>
        <v>18200</v>
      </c>
      <c r="I41" s="22">
        <f t="shared" si="0"/>
        <v>0</v>
      </c>
      <c r="J41" s="38"/>
      <c r="K41" s="38"/>
      <c r="L41" s="38"/>
      <c r="M41" s="20">
        <f t="shared" si="1"/>
        <v>36</v>
      </c>
      <c r="N41" s="21">
        <f>IF(M41&lt;='Informações do financiamento'!$C$6,S40,"")</f>
        <v>19748.542453509424</v>
      </c>
      <c r="O41" s="21">
        <f>IF(M41&lt;='Informações do financiamento'!$C$6,N41*($C$2),"")</f>
        <v>165.00214672395043</v>
      </c>
      <c r="P41" s="21">
        <f>IF(M41&lt;='Informações do financiamento'!$C$6,N41+O41,"")</f>
        <v>19913.544600233374</v>
      </c>
      <c r="Q41" s="21">
        <f>IF(M41&lt;='Informações do financiamento'!$C$6,'Tabelas com amortização extra'!R41-'Tabelas com amortização extra'!O41,"")</f>
        <v>8.315871263036712</v>
      </c>
      <c r="R41" s="21">
        <f>IF(M41&lt;='Informações do financiamento'!$C$6,(N41*$C$2)/(1-(1/(1+$C$2)^('Informações do financiamento'!$C$6-M40)))+T41,"")</f>
        <v>173.31801798698714</v>
      </c>
      <c r="S41" s="21">
        <f>IF(M41&lt;='Informações do financiamento'!$C$6,P41-R41,"")</f>
        <v>19740.226582246385</v>
      </c>
      <c r="T41" s="22">
        <f t="shared" si="2"/>
        <v>0</v>
      </c>
      <c r="U41" s="27"/>
    </row>
    <row r="42" spans="1:21" ht="20.25" customHeight="1">
      <c r="A42" s="27"/>
      <c r="B42" s="20">
        <f>IF(B41&lt;'Informações do financiamento'!$C$6,('Tabelas com amortização extra'!B41+1),"")</f>
        <v>37</v>
      </c>
      <c r="C42" s="21">
        <f>IF(B42&lt;='Informações do financiamento'!$C$6,H41,"")</f>
        <v>18200</v>
      </c>
      <c r="D42" s="21">
        <f>IF(B42&lt;='Informações do financiamento'!$C$6,C42*($C$2),"")</f>
        <v>152.06383344216076</v>
      </c>
      <c r="E42" s="21">
        <f>IF(B42&lt;='Informações do financiamento'!$C$6,C42+D42,"")</f>
        <v>18352.06383344216</v>
      </c>
      <c r="F42" s="21">
        <f>IF(I41=0,IF(B42&lt;='Informações do financiamento'!$C$6,F41,""),IF(B42&lt;='Informações do financiamento'!$C$6,H41/('Informações do financiamento'!$C$6-B42+1),""))</f>
        <v>50</v>
      </c>
      <c r="G42" s="21">
        <f>IF(B42&lt;='Informações do financiamento'!$C$6,F42+D42+I42,"")</f>
        <v>202.06383344216076</v>
      </c>
      <c r="H42" s="21">
        <f>IF(B42&lt;='Informações do financiamento'!$C$6,E42-G42,"")</f>
        <v>18150</v>
      </c>
      <c r="I42" s="22">
        <f t="shared" si="0"/>
        <v>0</v>
      </c>
      <c r="J42" s="38"/>
      <c r="K42" s="38"/>
      <c r="L42" s="38"/>
      <c r="M42" s="20">
        <f t="shared" si="1"/>
        <v>37</v>
      </c>
      <c r="N42" s="21">
        <f>IF(M42&lt;='Informações do financiamento'!$C$6,S41,"")</f>
        <v>19740.226582246385</v>
      </c>
      <c r="O42" s="21">
        <f>IF(M42&lt;='Informações do financiamento'!$C$6,N42*($C$2),"")</f>
        <v>164.93266632490267</v>
      </c>
      <c r="P42" s="21">
        <f>IF(M42&lt;='Informações do financiamento'!$C$6,N42+O42,"")</f>
        <v>19905.159248571286</v>
      </c>
      <c r="Q42" s="21">
        <f>IF(M42&lt;='Informações do financiamento'!$C$6,'Tabelas com amortização extra'!R42-'Tabelas com amortização extra'!O42,"")</f>
        <v>8.3853516620844459</v>
      </c>
      <c r="R42" s="21">
        <f>IF(M42&lt;='Informações do financiamento'!$C$6,(N42*$C$2)/(1-(1/(1+$C$2)^('Informações do financiamento'!$C$6-M41)))+T42,"")</f>
        <v>173.31801798698712</v>
      </c>
      <c r="S42" s="21">
        <f>IF(M42&lt;='Informações do financiamento'!$C$6,P42-R42,"")</f>
        <v>19731.841230584298</v>
      </c>
      <c r="T42" s="22">
        <f t="shared" si="2"/>
        <v>0</v>
      </c>
      <c r="U42" s="27"/>
    </row>
    <row r="43" spans="1:21" ht="20.25" customHeight="1">
      <c r="A43" s="27"/>
      <c r="B43" s="20">
        <f>IF(B42&lt;'Informações do financiamento'!$C$6,('Tabelas com amortização extra'!B42+1),"")</f>
        <v>38</v>
      </c>
      <c r="C43" s="21">
        <f>IF(B43&lt;='Informações do financiamento'!$C$6,H42,"")</f>
        <v>18150</v>
      </c>
      <c r="D43" s="21">
        <f>IF(B43&lt;='Informações do financiamento'!$C$6,C43*($C$2),"")</f>
        <v>151.646075657979</v>
      </c>
      <c r="E43" s="21">
        <f>IF(B43&lt;='Informações do financiamento'!$C$6,C43+D43,"")</f>
        <v>18301.64607565798</v>
      </c>
      <c r="F43" s="21">
        <f>IF(I42=0,IF(B43&lt;='Informações do financiamento'!$C$6,F42,""),IF(B43&lt;='Informações do financiamento'!$C$6,H42/('Informações do financiamento'!$C$6-B43+1),""))</f>
        <v>50</v>
      </c>
      <c r="G43" s="21">
        <f>IF(B43&lt;='Informações do financiamento'!$C$6,F43+D43+I43,"")</f>
        <v>201.646075657979</v>
      </c>
      <c r="H43" s="21">
        <f>IF(B43&lt;='Informações do financiamento'!$C$6,E43-G43,"")</f>
        <v>18100</v>
      </c>
      <c r="I43" s="22">
        <f t="shared" si="0"/>
        <v>0</v>
      </c>
      <c r="J43" s="38"/>
      <c r="K43" s="38"/>
      <c r="L43" s="38"/>
      <c r="M43" s="20">
        <f t="shared" si="1"/>
        <v>38</v>
      </c>
      <c r="N43" s="21">
        <f>IF(M43&lt;='Informações do financiamento'!$C$6,S42,"")</f>
        <v>19731.841230584298</v>
      </c>
      <c r="O43" s="21">
        <f>IF(M43&lt;='Informações do financiamento'!$C$6,N43*($C$2),"")</f>
        <v>164.86260540630391</v>
      </c>
      <c r="P43" s="21">
        <f>IF(M43&lt;='Informações do financiamento'!$C$6,N43+O43,"")</f>
        <v>19896.7038359906</v>
      </c>
      <c r="Q43" s="21">
        <f>IF(M43&lt;='Informações do financiamento'!$C$6,'Tabelas com amortização extra'!R43-'Tabelas com amortização extra'!O43,"")</f>
        <v>8.4554125806831735</v>
      </c>
      <c r="R43" s="21">
        <f>IF(M43&lt;='Informações do financiamento'!$C$6,(N43*$C$2)/(1-(1/(1+$C$2)^('Informações do financiamento'!$C$6-M42)))+T43,"")</f>
        <v>173.31801798698709</v>
      </c>
      <c r="S43" s="21">
        <f>IF(M43&lt;='Informações do financiamento'!$C$6,P43-R43,"")</f>
        <v>19723.385818003611</v>
      </c>
      <c r="T43" s="22">
        <f t="shared" si="2"/>
        <v>0</v>
      </c>
      <c r="U43" s="27"/>
    </row>
    <row r="44" spans="1:21" ht="20.25" customHeight="1">
      <c r="A44" s="27"/>
      <c r="B44" s="20">
        <f>IF(B43&lt;'Informações do financiamento'!$C$6,('Tabelas com amortização extra'!B43+1),"")</f>
        <v>39</v>
      </c>
      <c r="C44" s="21">
        <f>IF(B44&lt;='Informações do financiamento'!$C$6,H43,"")</f>
        <v>18100</v>
      </c>
      <c r="D44" s="21">
        <f>IF(B44&lt;='Informações do financiamento'!$C$6,C44*($C$2),"")</f>
        <v>151.22831787379724</v>
      </c>
      <c r="E44" s="21">
        <f>IF(B44&lt;='Informações do financiamento'!$C$6,C44+D44,"")</f>
        <v>18251.228317873796</v>
      </c>
      <c r="F44" s="21">
        <f>IF(I43=0,IF(B44&lt;='Informações do financiamento'!$C$6,F43,""),IF(B44&lt;='Informações do financiamento'!$C$6,H43/('Informações do financiamento'!$C$6-B44+1),""))</f>
        <v>50</v>
      </c>
      <c r="G44" s="21">
        <f>IF(B44&lt;='Informações do financiamento'!$C$6,F44+D44+I44,"")</f>
        <v>201.22831787379724</v>
      </c>
      <c r="H44" s="21">
        <f>IF(B44&lt;='Informações do financiamento'!$C$6,E44-G44,"")</f>
        <v>18050</v>
      </c>
      <c r="I44" s="22">
        <f t="shared" si="0"/>
        <v>0</v>
      </c>
      <c r="J44" s="38"/>
      <c r="K44" s="38"/>
      <c r="L44" s="38"/>
      <c r="M44" s="20">
        <f t="shared" si="1"/>
        <v>39</v>
      </c>
      <c r="N44" s="21">
        <f>IF(M44&lt;='Informações do financiamento'!$C$6,S43,"")</f>
        <v>19723.385818003611</v>
      </c>
      <c r="O44" s="21">
        <f>IF(M44&lt;='Informações do financiamento'!$C$6,N44*($C$2),"")</f>
        <v>164.7919591178229</v>
      </c>
      <c r="P44" s="21">
        <f>IF(M44&lt;='Informações do financiamento'!$C$6,N44+O44,"")</f>
        <v>19888.177777121433</v>
      </c>
      <c r="Q44" s="21">
        <f>IF(M44&lt;='Informações do financiamento'!$C$6,'Tabelas com amortização extra'!R44-'Tabelas com amortização extra'!O44,"")</f>
        <v>8.5260588691641601</v>
      </c>
      <c r="R44" s="21">
        <f>IF(M44&lt;='Informações do financiamento'!$C$6,(N44*$C$2)/(1-(1/(1+$C$2)^('Informações do financiamento'!$C$6-M43)))+T44,"")</f>
        <v>173.31801798698706</v>
      </c>
      <c r="S44" s="21">
        <f>IF(M44&lt;='Informações do financiamento'!$C$6,P44-R44,"")</f>
        <v>19714.859759134444</v>
      </c>
      <c r="T44" s="22">
        <f t="shared" si="2"/>
        <v>0</v>
      </c>
      <c r="U44" s="27"/>
    </row>
    <row r="45" spans="1:21" ht="20.25" customHeight="1">
      <c r="A45" s="27"/>
      <c r="B45" s="20">
        <f>IF(B44&lt;'Informações do financiamento'!$C$6,('Tabelas com amortização extra'!B44+1),"")</f>
        <v>40</v>
      </c>
      <c r="C45" s="21">
        <f>IF(B45&lt;='Informações do financiamento'!$C$6,H44,"")</f>
        <v>18050</v>
      </c>
      <c r="D45" s="21">
        <f>IF(B45&lt;='Informações do financiamento'!$C$6,C45*($C$2),"")</f>
        <v>150.81056008961548</v>
      </c>
      <c r="E45" s="21">
        <f>IF(B45&lt;='Informações do financiamento'!$C$6,C45+D45,"")</f>
        <v>18200.810560089616</v>
      </c>
      <c r="F45" s="21">
        <f>IF(I44=0,IF(B45&lt;='Informações do financiamento'!$C$6,F44,""),IF(B45&lt;='Informações do financiamento'!$C$6,H44/('Informações do financiamento'!$C$6-B45+1),""))</f>
        <v>50</v>
      </c>
      <c r="G45" s="21">
        <f>IF(B45&lt;='Informações do financiamento'!$C$6,F45+D45+I45,"")</f>
        <v>200.81056008961548</v>
      </c>
      <c r="H45" s="21">
        <f>IF(B45&lt;='Informações do financiamento'!$C$6,E45-G45,"")</f>
        <v>18000</v>
      </c>
      <c r="I45" s="22">
        <f t="shared" si="0"/>
        <v>0</v>
      </c>
      <c r="J45" s="38"/>
      <c r="K45" s="38"/>
      <c r="L45" s="38"/>
      <c r="M45" s="20">
        <f t="shared" si="1"/>
        <v>40</v>
      </c>
      <c r="N45" s="21">
        <f>IF(M45&lt;='Informações do financiamento'!$C$6,S44,"")</f>
        <v>19714.859759134444</v>
      </c>
      <c r="O45" s="21">
        <f>IF(M45&lt;='Informações do financiamento'!$C$6,N45*($C$2),"")</f>
        <v>164.72072256860318</v>
      </c>
      <c r="P45" s="21">
        <f>IF(M45&lt;='Informações do financiamento'!$C$6,N45+O45,"")</f>
        <v>19879.580481703048</v>
      </c>
      <c r="Q45" s="21">
        <f>IF(M45&lt;='Informações do financiamento'!$C$6,'Tabelas com amortização extra'!R45-'Tabelas com amortização extra'!O45,"")</f>
        <v>8.597295418383851</v>
      </c>
      <c r="R45" s="21">
        <f>IF(M45&lt;='Informações do financiamento'!$C$6,(N45*$C$2)/(1-(1/(1+$C$2)^('Informações do financiamento'!$C$6-M44)))+T45,"")</f>
        <v>173.31801798698703</v>
      </c>
      <c r="S45" s="21">
        <f>IF(M45&lt;='Informações do financiamento'!$C$6,P45-R45,"")</f>
        <v>19706.262463716059</v>
      </c>
      <c r="T45" s="22">
        <f t="shared" si="2"/>
        <v>0</v>
      </c>
      <c r="U45" s="27"/>
    </row>
    <row r="46" spans="1:21" ht="20.25" customHeight="1">
      <c r="A46" s="27"/>
      <c r="B46" s="20">
        <f>IF(B45&lt;'Informações do financiamento'!$C$6,('Tabelas com amortização extra'!B45+1),"")</f>
        <v>41</v>
      </c>
      <c r="C46" s="21">
        <f>IF(B46&lt;='Informações do financiamento'!$C$6,H45,"")</f>
        <v>18000</v>
      </c>
      <c r="D46" s="21">
        <f>IF(B46&lt;='Informações do financiamento'!$C$6,C46*($C$2),"")</f>
        <v>150.39280230543372</v>
      </c>
      <c r="E46" s="21">
        <f>IF(B46&lt;='Informações do financiamento'!$C$6,C46+D46,"")</f>
        <v>18150.392802305432</v>
      </c>
      <c r="F46" s="21">
        <f>IF(I45=0,IF(B46&lt;='Informações do financiamento'!$C$6,F45,""),IF(B46&lt;='Informações do financiamento'!$C$6,H45/('Informações do financiamento'!$C$6-B46+1),""))</f>
        <v>50</v>
      </c>
      <c r="G46" s="21">
        <f>IF(B46&lt;='Informações do financiamento'!$C$6,F46+D46+I46,"")</f>
        <v>200.39280230543372</v>
      </c>
      <c r="H46" s="21">
        <f>IF(B46&lt;='Informações do financiamento'!$C$6,E46-G46,"")</f>
        <v>17950</v>
      </c>
      <c r="I46" s="22">
        <f t="shared" si="0"/>
        <v>0</v>
      </c>
      <c r="J46" s="38"/>
      <c r="K46" s="38"/>
      <c r="L46" s="38"/>
      <c r="M46" s="20">
        <f t="shared" si="1"/>
        <v>41</v>
      </c>
      <c r="N46" s="21">
        <f>IF(M46&lt;='Informações do financiamento'!$C$6,S45,"")</f>
        <v>19706.262463716059</v>
      </c>
      <c r="O46" s="21">
        <f>IF(M46&lt;='Informações do financiamento'!$C$6,N46*($C$2),"")</f>
        <v>164.64889082692437</v>
      </c>
      <c r="P46" s="21">
        <f>IF(M46&lt;='Informações do financiamento'!$C$6,N46+O46,"")</f>
        <v>19870.911354542983</v>
      </c>
      <c r="Q46" s="21">
        <f>IF(M46&lt;='Informações do financiamento'!$C$6,'Tabelas com amortização extra'!R46-'Tabelas com amortização extra'!O46,"")</f>
        <v>8.6691271600626578</v>
      </c>
      <c r="R46" s="21">
        <f>IF(M46&lt;='Informações do financiamento'!$C$6,(N46*$C$2)/(1-(1/(1+$C$2)^('Informações do financiamento'!$C$6-M45)))+T46,"")</f>
        <v>173.31801798698703</v>
      </c>
      <c r="S46" s="21">
        <f>IF(M46&lt;='Informações do financiamento'!$C$6,P46-R46,"")</f>
        <v>19697.593336555994</v>
      </c>
      <c r="T46" s="22">
        <f t="shared" si="2"/>
        <v>0</v>
      </c>
      <c r="U46" s="27"/>
    </row>
    <row r="47" spans="1:21" ht="20.25" customHeight="1">
      <c r="A47" s="27"/>
      <c r="B47" s="20">
        <f>IF(B46&lt;'Informações do financiamento'!$C$6,('Tabelas com amortização extra'!B46+1),"")</f>
        <v>42</v>
      </c>
      <c r="C47" s="21">
        <f>IF(B47&lt;='Informações do financiamento'!$C$6,H46,"")</f>
        <v>17950</v>
      </c>
      <c r="D47" s="21">
        <f>IF(B47&lt;='Informações do financiamento'!$C$6,C47*($C$2),"")</f>
        <v>149.97504452125196</v>
      </c>
      <c r="E47" s="21">
        <f>IF(B47&lt;='Informações do financiamento'!$C$6,C47+D47,"")</f>
        <v>18099.975044521252</v>
      </c>
      <c r="F47" s="21">
        <f>IF(I46=0,IF(B47&lt;='Informações do financiamento'!$C$6,F46,""),IF(B47&lt;='Informações do financiamento'!$C$6,H46/('Informações do financiamento'!$C$6-B47+1),""))</f>
        <v>50</v>
      </c>
      <c r="G47" s="21">
        <f>IF(B47&lt;='Informações do financiamento'!$C$6,F47+D47+I47,"")</f>
        <v>199.97504452125196</v>
      </c>
      <c r="H47" s="21">
        <f>IF(B47&lt;='Informações do financiamento'!$C$6,E47-G47,"")</f>
        <v>17900</v>
      </c>
      <c r="I47" s="22">
        <f t="shared" si="0"/>
        <v>0</v>
      </c>
      <c r="J47" s="38"/>
      <c r="K47" s="38"/>
      <c r="L47" s="38"/>
      <c r="M47" s="20">
        <f t="shared" si="1"/>
        <v>42</v>
      </c>
      <c r="N47" s="21">
        <f>IF(M47&lt;='Informações do financiamento'!$C$6,S46,"")</f>
        <v>19697.593336555994</v>
      </c>
      <c r="O47" s="21">
        <f>IF(M47&lt;='Informações do financiamento'!$C$6,N47*($C$2),"")</f>
        <v>164.57645891986078</v>
      </c>
      <c r="P47" s="21">
        <f>IF(M47&lt;='Informações do financiamento'!$C$6,N47+O47,"")</f>
        <v>19862.169795475857</v>
      </c>
      <c r="Q47" s="21">
        <f>IF(M47&lt;='Informações do financiamento'!$C$6,'Tabelas com amortização extra'!R47-'Tabelas com amortização extra'!O47,"")</f>
        <v>8.7415590671261896</v>
      </c>
      <c r="R47" s="21">
        <f>IF(M47&lt;='Informações do financiamento'!$C$6,(N47*$C$2)/(1-(1/(1+$C$2)^('Informações do financiamento'!$C$6-M46)))+T47,"")</f>
        <v>173.31801798698697</v>
      </c>
      <c r="S47" s="21">
        <f>IF(M47&lt;='Informações do financiamento'!$C$6,P47-R47,"")</f>
        <v>19688.851777488868</v>
      </c>
      <c r="T47" s="22">
        <f t="shared" si="2"/>
        <v>0</v>
      </c>
      <c r="U47" s="27"/>
    </row>
    <row r="48" spans="1:21" ht="20.25" customHeight="1">
      <c r="A48" s="27"/>
      <c r="B48" s="20">
        <f>IF(B47&lt;'Informações do financiamento'!$C$6,('Tabelas com amortização extra'!B47+1),"")</f>
        <v>43</v>
      </c>
      <c r="C48" s="21">
        <f>IF(B48&lt;='Informações do financiamento'!$C$6,H47,"")</f>
        <v>17900</v>
      </c>
      <c r="D48" s="21">
        <f>IF(B48&lt;='Informações do financiamento'!$C$6,C48*($C$2),"")</f>
        <v>149.5572867370702</v>
      </c>
      <c r="E48" s="21">
        <f>IF(B48&lt;='Informações do financiamento'!$C$6,C48+D48,"")</f>
        <v>18049.557286737072</v>
      </c>
      <c r="F48" s="21">
        <f>IF(I47=0,IF(B48&lt;='Informações do financiamento'!$C$6,F47,""),IF(B48&lt;='Informações do financiamento'!$C$6,H47/('Informações do financiamento'!$C$6-B48+1),""))</f>
        <v>50</v>
      </c>
      <c r="G48" s="21">
        <f>IF(B48&lt;='Informações do financiamento'!$C$6,F48+D48+I48,"")</f>
        <v>199.5572867370702</v>
      </c>
      <c r="H48" s="21">
        <f>IF(B48&lt;='Informações do financiamento'!$C$6,E48-G48,"")</f>
        <v>17850</v>
      </c>
      <c r="I48" s="22">
        <f t="shared" si="0"/>
        <v>0</v>
      </c>
      <c r="J48" s="38"/>
      <c r="K48" s="38"/>
      <c r="L48" s="38"/>
      <c r="M48" s="20">
        <f t="shared" si="1"/>
        <v>43</v>
      </c>
      <c r="N48" s="21">
        <f>IF(M48&lt;='Informações do financiamento'!$C$6,S47,"")</f>
        <v>19688.851777488868</v>
      </c>
      <c r="O48" s="21">
        <f>IF(M48&lt;='Informações do financiamento'!$C$6,N48*($C$2),"")</f>
        <v>164.50342183293725</v>
      </c>
      <c r="P48" s="21">
        <f>IF(M48&lt;='Informações do financiamento'!$C$6,N48+O48,"")</f>
        <v>19853.355199321806</v>
      </c>
      <c r="Q48" s="21">
        <f>IF(M48&lt;='Informações do financiamento'!$C$6,'Tabelas com amortização extra'!R48-'Tabelas com amortização extra'!O48,"")</f>
        <v>8.8145961540497524</v>
      </c>
      <c r="R48" s="21">
        <f>IF(M48&lt;='Informações do financiamento'!$C$6,(N48*$C$2)/(1-(1/(1+$C$2)^('Informações do financiamento'!$C$6-M47)))+T48,"")</f>
        <v>173.318017986987</v>
      </c>
      <c r="S48" s="21">
        <f>IF(M48&lt;='Informações do financiamento'!$C$6,P48-R48,"")</f>
        <v>19680.037181334817</v>
      </c>
      <c r="T48" s="22">
        <f t="shared" si="2"/>
        <v>0</v>
      </c>
      <c r="U48" s="27"/>
    </row>
    <row r="49" spans="1:21" ht="20.25" customHeight="1">
      <c r="A49" s="27"/>
      <c r="B49" s="20">
        <f>IF(B48&lt;'Informações do financiamento'!$C$6,('Tabelas com amortização extra'!B48+1),"")</f>
        <v>44</v>
      </c>
      <c r="C49" s="21">
        <f>IF(B49&lt;='Informações do financiamento'!$C$6,H48,"")</f>
        <v>17850</v>
      </c>
      <c r="D49" s="21">
        <f>IF(B49&lt;='Informações do financiamento'!$C$6,C49*($C$2),"")</f>
        <v>149.13952895288844</v>
      </c>
      <c r="E49" s="21">
        <f>IF(B49&lt;='Informações do financiamento'!$C$6,C49+D49,"")</f>
        <v>17999.139528952888</v>
      </c>
      <c r="F49" s="21">
        <f>IF(I48=0,IF(B49&lt;='Informações do financiamento'!$C$6,F48,""),IF(B49&lt;='Informações do financiamento'!$C$6,H48/('Informações do financiamento'!$C$6-B49+1),""))</f>
        <v>50</v>
      </c>
      <c r="G49" s="21">
        <f>IF(B49&lt;='Informações do financiamento'!$C$6,F49+D49+I49,"")</f>
        <v>199.13952895288844</v>
      </c>
      <c r="H49" s="21">
        <f>IF(B49&lt;='Informações do financiamento'!$C$6,E49-G49,"")</f>
        <v>17800</v>
      </c>
      <c r="I49" s="22">
        <f t="shared" si="0"/>
        <v>0</v>
      </c>
      <c r="J49" s="38"/>
      <c r="K49" s="38"/>
      <c r="L49" s="38"/>
      <c r="M49" s="20">
        <f t="shared" si="1"/>
        <v>44</v>
      </c>
      <c r="N49" s="21">
        <f>IF(M49&lt;='Informações do financiamento'!$C$6,S48,"")</f>
        <v>19680.037181334817</v>
      </c>
      <c r="O49" s="21">
        <f>IF(M49&lt;='Informações do financiamento'!$C$6,N49*($C$2),"")</f>
        <v>164.42977450978179</v>
      </c>
      <c r="P49" s="21">
        <f>IF(M49&lt;='Informações do financiamento'!$C$6,N49+O49,"")</f>
        <v>19844.4669558446</v>
      </c>
      <c r="Q49" s="21">
        <f>IF(M49&lt;='Informações do financiamento'!$C$6,'Tabelas com amortização extra'!R49-'Tabelas com amortização extra'!O49,"")</f>
        <v>8.8882434772052079</v>
      </c>
      <c r="R49" s="21">
        <f>IF(M49&lt;='Informações do financiamento'!$C$6,(N49*$C$2)/(1-(1/(1+$C$2)^('Informações do financiamento'!$C$6-M48)))+T49,"")</f>
        <v>173.318017986987</v>
      </c>
      <c r="S49" s="21">
        <f>IF(M49&lt;='Informações do financiamento'!$C$6,P49-R49,"")</f>
        <v>19671.148937857612</v>
      </c>
      <c r="T49" s="22">
        <f t="shared" si="2"/>
        <v>0</v>
      </c>
      <c r="U49" s="27"/>
    </row>
    <row r="50" spans="1:21" ht="20.25" customHeight="1">
      <c r="A50" s="27"/>
      <c r="B50" s="20">
        <f>IF(B49&lt;'Informações do financiamento'!$C$6,('Tabelas com amortização extra'!B49+1),"")</f>
        <v>45</v>
      </c>
      <c r="C50" s="21">
        <f>IF(B50&lt;='Informações do financiamento'!$C$6,H49,"")</f>
        <v>17800</v>
      </c>
      <c r="D50" s="21">
        <f>IF(B50&lt;='Informações do financiamento'!$C$6,C50*($C$2),"")</f>
        <v>148.72177116870668</v>
      </c>
      <c r="E50" s="21">
        <f>IF(B50&lt;='Informações do financiamento'!$C$6,C50+D50,"")</f>
        <v>17948.721771168708</v>
      </c>
      <c r="F50" s="21">
        <f>IF(I49=0,IF(B50&lt;='Informações do financiamento'!$C$6,F49,""),IF(B50&lt;='Informações do financiamento'!$C$6,H49/('Informações do financiamento'!$C$6-B50+1),""))</f>
        <v>50</v>
      </c>
      <c r="G50" s="21">
        <f>IF(B50&lt;='Informações do financiamento'!$C$6,F50+D50+I50,"")</f>
        <v>198.72177116870668</v>
      </c>
      <c r="H50" s="21">
        <f>IF(B50&lt;='Informações do financiamento'!$C$6,E50-G50,"")</f>
        <v>17750</v>
      </c>
      <c r="I50" s="22">
        <f t="shared" si="0"/>
        <v>0</v>
      </c>
      <c r="J50" s="38"/>
      <c r="K50" s="38"/>
      <c r="L50" s="38"/>
      <c r="M50" s="20">
        <f t="shared" si="1"/>
        <v>45</v>
      </c>
      <c r="N50" s="21">
        <f>IF(M50&lt;='Informações do financiamento'!$C$6,S49,"")</f>
        <v>19671.148937857612</v>
      </c>
      <c r="O50" s="21">
        <f>IF(M50&lt;='Informações do financiamento'!$C$6,N50*($C$2),"")</f>
        <v>164.3555118517757</v>
      </c>
      <c r="P50" s="21">
        <f>IF(M50&lt;='Informações do financiamento'!$C$6,N50+O50,"")</f>
        <v>19835.504449709388</v>
      </c>
      <c r="Q50" s="21">
        <f>IF(M50&lt;='Informações do financiamento'!$C$6,'Tabelas com amortização extra'!R50-'Tabelas com amortização extra'!O50,"")</f>
        <v>8.9625061352112994</v>
      </c>
      <c r="R50" s="21">
        <f>IF(M50&lt;='Informações do financiamento'!$C$6,(N50*$C$2)/(1-(1/(1+$C$2)^('Informações do financiamento'!$C$6-M49)))+T50,"")</f>
        <v>173.318017986987</v>
      </c>
      <c r="S50" s="21">
        <f>IF(M50&lt;='Informações do financiamento'!$C$6,P50-R50,"")</f>
        <v>19662.186431722399</v>
      </c>
      <c r="T50" s="22">
        <f t="shared" si="2"/>
        <v>0</v>
      </c>
      <c r="U50" s="27"/>
    </row>
    <row r="51" spans="1:21" ht="20.25" customHeight="1">
      <c r="A51" s="27"/>
      <c r="B51" s="20">
        <f>IF(B50&lt;'Informações do financiamento'!$C$6,('Tabelas com amortização extra'!B50+1),"")</f>
        <v>46</v>
      </c>
      <c r="C51" s="21">
        <f>IF(B51&lt;='Informações do financiamento'!$C$6,H50,"")</f>
        <v>17750</v>
      </c>
      <c r="D51" s="21">
        <f>IF(B51&lt;='Informações do financiamento'!$C$6,C51*($C$2),"")</f>
        <v>148.30401338452492</v>
      </c>
      <c r="E51" s="21">
        <f>IF(B51&lt;='Informações do financiamento'!$C$6,C51+D51,"")</f>
        <v>17898.304013384524</v>
      </c>
      <c r="F51" s="21">
        <f>IF(I50=0,IF(B51&lt;='Informações do financiamento'!$C$6,F50,""),IF(B51&lt;='Informações do financiamento'!$C$6,H50/('Informações do financiamento'!$C$6-B51+1),""))</f>
        <v>50</v>
      </c>
      <c r="G51" s="21">
        <f>IF(B51&lt;='Informações do financiamento'!$C$6,F51+D51+I51,"")</f>
        <v>198.30401338452492</v>
      </c>
      <c r="H51" s="21">
        <f>IF(B51&lt;='Informações do financiamento'!$C$6,E51-G51,"")</f>
        <v>17700</v>
      </c>
      <c r="I51" s="22">
        <f t="shared" si="0"/>
        <v>0</v>
      </c>
      <c r="J51" s="38"/>
      <c r="K51" s="38"/>
      <c r="L51" s="38"/>
      <c r="M51" s="20">
        <f t="shared" si="1"/>
        <v>46</v>
      </c>
      <c r="N51" s="21">
        <f>IF(M51&lt;='Informações do financiamento'!$C$6,S50,"")</f>
        <v>19662.186431722399</v>
      </c>
      <c r="O51" s="21">
        <f>IF(M51&lt;='Informações do financiamento'!$C$6,N51*($C$2),"")</f>
        <v>164.28062871770044</v>
      </c>
      <c r="P51" s="21">
        <f>IF(M51&lt;='Informações do financiamento'!$C$6,N51+O51,"")</f>
        <v>19826.4670604401</v>
      </c>
      <c r="Q51" s="21">
        <f>IF(M51&lt;='Informações do financiamento'!$C$6,'Tabelas com amortização extra'!R51-'Tabelas com amortização extra'!O51,"")</f>
        <v>9.0373892692865354</v>
      </c>
      <c r="R51" s="21">
        <f>IF(M51&lt;='Informações do financiamento'!$C$6,(N51*$C$2)/(1-(1/(1+$C$2)^('Informações do financiamento'!$C$6-M50)))+T51,"")</f>
        <v>173.31801798698697</v>
      </c>
      <c r="S51" s="21">
        <f>IF(M51&lt;='Informações do financiamento'!$C$6,P51-R51,"")</f>
        <v>19653.149042453111</v>
      </c>
      <c r="T51" s="22">
        <f t="shared" si="2"/>
        <v>0</v>
      </c>
      <c r="U51" s="27"/>
    </row>
    <row r="52" spans="1:21" ht="20.25" customHeight="1">
      <c r="A52" s="27"/>
      <c r="B52" s="20">
        <f>IF(B51&lt;'Informações do financiamento'!$C$6,('Tabelas com amortização extra'!B51+1),"")</f>
        <v>47</v>
      </c>
      <c r="C52" s="21">
        <f>IF(B52&lt;='Informações do financiamento'!$C$6,H51,"")</f>
        <v>17700</v>
      </c>
      <c r="D52" s="21">
        <f>IF(B52&lt;='Informações do financiamento'!$C$6,C52*($C$2),"")</f>
        <v>147.88625560034316</v>
      </c>
      <c r="E52" s="21">
        <f>IF(B52&lt;='Informações do financiamento'!$C$6,C52+D52,"")</f>
        <v>17847.886255600344</v>
      </c>
      <c r="F52" s="21">
        <f>IF(I51=0,IF(B52&lt;='Informações do financiamento'!$C$6,F51,""),IF(B52&lt;='Informações do financiamento'!$C$6,H51/('Informações do financiamento'!$C$6-B52+1),""))</f>
        <v>50</v>
      </c>
      <c r="G52" s="21">
        <f>IF(B52&lt;='Informações do financiamento'!$C$6,F52+D52+I52,"")</f>
        <v>197.88625560034316</v>
      </c>
      <c r="H52" s="21">
        <f>IF(B52&lt;='Informações do financiamento'!$C$6,E52-G52,"")</f>
        <v>17650</v>
      </c>
      <c r="I52" s="22">
        <f t="shared" si="0"/>
        <v>0</v>
      </c>
      <c r="J52" s="38"/>
      <c r="K52" s="38"/>
      <c r="L52" s="38"/>
      <c r="M52" s="20">
        <f t="shared" si="1"/>
        <v>47</v>
      </c>
      <c r="N52" s="21">
        <f>IF(M52&lt;='Informações do financiamento'!$C$6,S51,"")</f>
        <v>19653.149042453111</v>
      </c>
      <c r="O52" s="21">
        <f>IF(M52&lt;='Informações do financiamento'!$C$6,N52*($C$2),"")</f>
        <v>164.20511992338194</v>
      </c>
      <c r="P52" s="21">
        <f>IF(M52&lt;='Informações do financiamento'!$C$6,N52+O52,"")</f>
        <v>19817.354162376494</v>
      </c>
      <c r="Q52" s="21">
        <f>IF(M52&lt;='Informações do financiamento'!$C$6,'Tabelas com amortização extra'!R52-'Tabelas com amortização extra'!O52,"")</f>
        <v>9.1128980636050301</v>
      </c>
      <c r="R52" s="21">
        <f>IF(M52&lt;='Informações do financiamento'!$C$6,(N52*$C$2)/(1-(1/(1+$C$2)^('Informações do financiamento'!$C$6-M51)))+T52,"")</f>
        <v>173.31801798698697</v>
      </c>
      <c r="S52" s="21">
        <f>IF(M52&lt;='Informações do financiamento'!$C$6,P52-R52,"")</f>
        <v>19644.036144389505</v>
      </c>
      <c r="T52" s="22">
        <f t="shared" si="2"/>
        <v>0</v>
      </c>
      <c r="U52" s="27"/>
    </row>
    <row r="53" spans="1:21" ht="20.25" customHeight="1">
      <c r="A53" s="27"/>
      <c r="B53" s="20">
        <f>IF(B52&lt;'Informações do financiamento'!$C$6,('Tabelas com amortização extra'!B52+1),"")</f>
        <v>48</v>
      </c>
      <c r="C53" s="21">
        <f>IF(B53&lt;='Informações do financiamento'!$C$6,H52,"")</f>
        <v>17650</v>
      </c>
      <c r="D53" s="21">
        <f>IF(B53&lt;='Informações do financiamento'!$C$6,C53*($C$2),"")</f>
        <v>147.4684978161614</v>
      </c>
      <c r="E53" s="21">
        <f>IF(B53&lt;='Informações do financiamento'!$C$6,C53+D53,"")</f>
        <v>17797.46849781616</v>
      </c>
      <c r="F53" s="21">
        <f>IF(I52=0,IF(B53&lt;='Informações do financiamento'!$C$6,F52,""),IF(B53&lt;='Informações do financiamento'!$C$6,H52/('Informações do financiamento'!$C$6-B53+1),""))</f>
        <v>50</v>
      </c>
      <c r="G53" s="21">
        <f>IF(B53&lt;='Informações do financiamento'!$C$6,F53+D53+I53,"")</f>
        <v>197.4684978161614</v>
      </c>
      <c r="H53" s="21">
        <f>IF(B53&lt;='Informações do financiamento'!$C$6,E53-G53,"")</f>
        <v>17600</v>
      </c>
      <c r="I53" s="22">
        <f t="shared" si="0"/>
        <v>0</v>
      </c>
      <c r="J53" s="38"/>
      <c r="K53" s="38"/>
      <c r="L53" s="38"/>
      <c r="M53" s="20">
        <f t="shared" si="1"/>
        <v>48</v>
      </c>
      <c r="N53" s="21">
        <f>IF(M53&lt;='Informações do financiamento'!$C$6,S52,"")</f>
        <v>19644.036144389505</v>
      </c>
      <c r="O53" s="21">
        <f>IF(M53&lt;='Informações do financiamento'!$C$6,N53*($C$2),"")</f>
        <v>164.12898024133142</v>
      </c>
      <c r="P53" s="21">
        <f>IF(M53&lt;='Informações do financiamento'!$C$6,N53+O53,"")</f>
        <v>19808.165124630836</v>
      </c>
      <c r="Q53" s="21">
        <f>IF(M53&lt;='Informações do financiamento'!$C$6,'Tabelas com amortização extra'!R53-'Tabelas com amortização extra'!O53,"")</f>
        <v>9.1890377456555541</v>
      </c>
      <c r="R53" s="21">
        <f>IF(M53&lt;='Informações do financiamento'!$C$6,(N53*$C$2)/(1-(1/(1+$C$2)^('Informações do financiamento'!$C$6-M52)))+T53,"")</f>
        <v>173.31801798698697</v>
      </c>
      <c r="S53" s="21">
        <f>IF(M53&lt;='Informações do financiamento'!$C$6,P53-R53,"")</f>
        <v>19634.847106643847</v>
      </c>
      <c r="T53" s="22">
        <f t="shared" si="2"/>
        <v>0</v>
      </c>
      <c r="U53" s="27"/>
    </row>
    <row r="54" spans="1:21" ht="20.25" customHeight="1">
      <c r="A54" s="27"/>
      <c r="B54" s="20">
        <f>IF(B53&lt;'Informações do financiamento'!$C$6,('Tabelas com amortização extra'!B53+1),"")</f>
        <v>49</v>
      </c>
      <c r="C54" s="21">
        <f>IF(B54&lt;='Informações do financiamento'!$C$6,H53,"")</f>
        <v>17600</v>
      </c>
      <c r="D54" s="21">
        <f>IF(B54&lt;='Informações do financiamento'!$C$6,C54*($C$2),"")</f>
        <v>147.05074003197964</v>
      </c>
      <c r="E54" s="21">
        <f>IF(B54&lt;='Informações do financiamento'!$C$6,C54+D54,"")</f>
        <v>17747.05074003198</v>
      </c>
      <c r="F54" s="21">
        <f>IF(I53=0,IF(B54&lt;='Informações do financiamento'!$C$6,F53,""),IF(B54&lt;='Informações do financiamento'!$C$6,H53/('Informações do financiamento'!$C$6-B54+1),""))</f>
        <v>50</v>
      </c>
      <c r="G54" s="21">
        <f>IF(B54&lt;='Informações do financiamento'!$C$6,F54+D54+I54,"")</f>
        <v>197.05074003197964</v>
      </c>
      <c r="H54" s="21">
        <f>IF(B54&lt;='Informações do financiamento'!$C$6,E54-G54,"")</f>
        <v>17550</v>
      </c>
      <c r="I54" s="22">
        <f t="shared" si="0"/>
        <v>0</v>
      </c>
      <c r="J54" s="38"/>
      <c r="K54" s="38"/>
      <c r="L54" s="38"/>
      <c r="M54" s="20">
        <f t="shared" si="1"/>
        <v>49</v>
      </c>
      <c r="N54" s="21">
        <f>IF(M54&lt;='Informações do financiamento'!$C$6,S53,"")</f>
        <v>19634.847106643847</v>
      </c>
      <c r="O54" s="21">
        <f>IF(M54&lt;='Informações do financiamento'!$C$6,N54*($C$2),"")</f>
        <v>164.05220440038363</v>
      </c>
      <c r="P54" s="21">
        <f>IF(M54&lt;='Informações do financiamento'!$C$6,N54+O54,"")</f>
        <v>19798.899311044232</v>
      </c>
      <c r="Q54" s="21">
        <f>IF(M54&lt;='Informações do financiamento'!$C$6,'Tabelas com amortização extra'!R54-'Tabelas com amortização extra'!O54,"")</f>
        <v>9.2658135866033149</v>
      </c>
      <c r="R54" s="21">
        <f>IF(M54&lt;='Informações do financiamento'!$C$6,(N54*$C$2)/(1-(1/(1+$C$2)^('Informações do financiamento'!$C$6-M53)))+T54,"")</f>
        <v>173.31801798698694</v>
      </c>
      <c r="S54" s="21">
        <f>IF(M54&lt;='Informações do financiamento'!$C$6,P54-R54,"")</f>
        <v>19625.581293057243</v>
      </c>
      <c r="T54" s="22">
        <f t="shared" si="2"/>
        <v>0</v>
      </c>
      <c r="U54" s="27"/>
    </row>
    <row r="55" spans="1:21" ht="20.25" customHeight="1">
      <c r="A55" s="27"/>
      <c r="B55" s="20">
        <f>IF(B54&lt;'Informações do financiamento'!$C$6,('Tabelas com amortização extra'!B54+1),"")</f>
        <v>50</v>
      </c>
      <c r="C55" s="21">
        <f>IF(B55&lt;='Informações do financiamento'!$C$6,H54,"")</f>
        <v>17550</v>
      </c>
      <c r="D55" s="21">
        <f>IF(B55&lt;='Informações do financiamento'!$C$6,C55*($C$2),"")</f>
        <v>146.63298224779788</v>
      </c>
      <c r="E55" s="21">
        <f>IF(B55&lt;='Informações do financiamento'!$C$6,C55+D55,"")</f>
        <v>17696.632982247796</v>
      </c>
      <c r="F55" s="21">
        <f>IF(I54=0,IF(B55&lt;='Informações do financiamento'!$C$6,F54,""),IF(B55&lt;='Informações do financiamento'!$C$6,H54/('Informações do financiamento'!$C$6-B55+1),""))</f>
        <v>50</v>
      </c>
      <c r="G55" s="21">
        <f>IF(B55&lt;='Informações do financiamento'!$C$6,F55+D55+I55,"")</f>
        <v>196.63298224779788</v>
      </c>
      <c r="H55" s="21">
        <f>IF(B55&lt;='Informações do financiamento'!$C$6,E55-G55,"")</f>
        <v>17500</v>
      </c>
      <c r="I55" s="22">
        <f t="shared" si="0"/>
        <v>0</v>
      </c>
      <c r="J55" s="38"/>
      <c r="K55" s="38"/>
      <c r="L55" s="38"/>
      <c r="M55" s="20">
        <f t="shared" si="1"/>
        <v>50</v>
      </c>
      <c r="N55" s="21">
        <f>IF(M55&lt;='Informações do financiamento'!$C$6,S54,"")</f>
        <v>19625.581293057243</v>
      </c>
      <c r="O55" s="21">
        <f>IF(M55&lt;='Informações do financiamento'!$C$6,N55*($C$2),"")</f>
        <v>163.97478708533203</v>
      </c>
      <c r="P55" s="21">
        <f>IF(M55&lt;='Informações do financiamento'!$C$6,N55+O55,"")</f>
        <v>19789.556080142575</v>
      </c>
      <c r="Q55" s="21">
        <f>IF(M55&lt;='Informações do financiamento'!$C$6,'Tabelas com amortização extra'!R55-'Tabelas com amortização extra'!O55,"")</f>
        <v>9.3432309016549198</v>
      </c>
      <c r="R55" s="21">
        <f>IF(M55&lt;='Informações do financiamento'!$C$6,(N55*$C$2)/(1-(1/(1+$C$2)^('Informações do financiamento'!$C$6-M54)))+T55,"")</f>
        <v>173.31801798698694</v>
      </c>
      <c r="S55" s="21">
        <f>IF(M55&lt;='Informações do financiamento'!$C$6,P55-R55,"")</f>
        <v>19616.238062155586</v>
      </c>
      <c r="T55" s="22">
        <f t="shared" si="2"/>
        <v>0</v>
      </c>
      <c r="U55" s="27"/>
    </row>
    <row r="56" spans="1:21" ht="20.25" customHeight="1">
      <c r="A56" s="27"/>
      <c r="B56" s="20">
        <f>IF(B55&lt;'Informações do financiamento'!$C$6,('Tabelas com amortização extra'!B55+1),"")</f>
        <v>51</v>
      </c>
      <c r="C56" s="21">
        <f>IF(B56&lt;='Informações do financiamento'!$C$6,H55,"")</f>
        <v>17500</v>
      </c>
      <c r="D56" s="21">
        <f>IF(B56&lt;='Informações do financiamento'!$C$6,C56*($C$2),"")</f>
        <v>146.21522446361612</v>
      </c>
      <c r="E56" s="21">
        <f>IF(B56&lt;='Informações do financiamento'!$C$6,C56+D56,"")</f>
        <v>17646.215224463616</v>
      </c>
      <c r="F56" s="21">
        <f>IF(I55=0,IF(B56&lt;='Informações do financiamento'!$C$6,F55,""),IF(B56&lt;='Informações do financiamento'!$C$6,H55/('Informações do financiamento'!$C$6-B56+1),""))</f>
        <v>50</v>
      </c>
      <c r="G56" s="21">
        <f>IF(B56&lt;='Informações do financiamento'!$C$6,F56+D56+I56,"")</f>
        <v>196.21522446361612</v>
      </c>
      <c r="H56" s="21">
        <f>IF(B56&lt;='Informações do financiamento'!$C$6,E56-G56,"")</f>
        <v>17450</v>
      </c>
      <c r="I56" s="22">
        <f t="shared" si="0"/>
        <v>0</v>
      </c>
      <c r="J56" s="38"/>
      <c r="K56" s="38"/>
      <c r="L56" s="38"/>
      <c r="M56" s="20">
        <f t="shared" si="1"/>
        <v>51</v>
      </c>
      <c r="N56" s="21">
        <f>IF(M56&lt;='Informações do financiamento'!$C$6,S55,"")</f>
        <v>19616.238062155586</v>
      </c>
      <c r="O56" s="21">
        <f>IF(M56&lt;='Informações do financiamento'!$C$6,N56*($C$2),"")</f>
        <v>163.89672293656051</v>
      </c>
      <c r="P56" s="21">
        <f>IF(M56&lt;='Informações do financiamento'!$C$6,N56+O56,"")</f>
        <v>19780.134785092145</v>
      </c>
      <c r="Q56" s="21">
        <f>IF(M56&lt;='Informações do financiamento'!$C$6,'Tabelas com amortização extra'!R56-'Tabelas com amortização extra'!O56,"")</f>
        <v>9.4212950504263802</v>
      </c>
      <c r="R56" s="21">
        <f>IF(M56&lt;='Informações do financiamento'!$C$6,(N56*$C$2)/(1-(1/(1+$C$2)^('Informações do financiamento'!$C$6-M55)))+T56,"")</f>
        <v>173.31801798698689</v>
      </c>
      <c r="S56" s="21">
        <f>IF(M56&lt;='Informações do financiamento'!$C$6,P56-R56,"")</f>
        <v>19606.816767105156</v>
      </c>
      <c r="T56" s="22">
        <f t="shared" si="2"/>
        <v>0</v>
      </c>
      <c r="U56" s="27"/>
    </row>
    <row r="57" spans="1:21" ht="20.25" customHeight="1">
      <c r="A57" s="27"/>
      <c r="B57" s="20">
        <f>IF(B56&lt;'Informações do financiamento'!$C$6,('Tabelas com amortização extra'!B56+1),"")</f>
        <v>52</v>
      </c>
      <c r="C57" s="21">
        <f>IF(B57&lt;='Informações do financiamento'!$C$6,H56,"")</f>
        <v>17450</v>
      </c>
      <c r="D57" s="21">
        <f>IF(B57&lt;='Informações do financiamento'!$C$6,C57*($C$2),"")</f>
        <v>145.79746667943436</v>
      </c>
      <c r="E57" s="21">
        <f>IF(B57&lt;='Informações do financiamento'!$C$6,C57+D57,"")</f>
        <v>17595.797466679433</v>
      </c>
      <c r="F57" s="21">
        <f>IF(I56=0,IF(B57&lt;='Informações do financiamento'!$C$6,F56,""),IF(B57&lt;='Informações do financiamento'!$C$6,H56/('Informações do financiamento'!$C$6-B57+1),""))</f>
        <v>50</v>
      </c>
      <c r="G57" s="21">
        <f>IF(B57&lt;='Informações do financiamento'!$C$6,F57+D57+I57,"")</f>
        <v>195.79746667943436</v>
      </c>
      <c r="H57" s="21">
        <f>IF(B57&lt;='Informações do financiamento'!$C$6,E57-G57,"")</f>
        <v>17400</v>
      </c>
      <c r="I57" s="22">
        <f t="shared" si="0"/>
        <v>0</v>
      </c>
      <c r="J57" s="38"/>
      <c r="K57" s="38"/>
      <c r="L57" s="38"/>
      <c r="M57" s="20">
        <f t="shared" si="1"/>
        <v>52</v>
      </c>
      <c r="N57" s="21">
        <f>IF(M57&lt;='Informações do financiamento'!$C$6,S56,"")</f>
        <v>19606.816767105156</v>
      </c>
      <c r="O57" s="21">
        <f>IF(M57&lt;='Informações do financiamento'!$C$6,N57*($C$2),"")</f>
        <v>163.81800654967273</v>
      </c>
      <c r="P57" s="21">
        <f>IF(M57&lt;='Informações do financiamento'!$C$6,N57+O57,"")</f>
        <v>19770.63477365483</v>
      </c>
      <c r="Q57" s="21">
        <f>IF(M57&lt;='Informações do financiamento'!$C$6,'Tabelas com amortização extra'!R57-'Tabelas com amortização extra'!O57,"")</f>
        <v>9.5000114373141571</v>
      </c>
      <c r="R57" s="21">
        <f>IF(M57&lt;='Informações do financiamento'!$C$6,(N57*$C$2)/(1-(1/(1+$C$2)^('Informações do financiamento'!$C$6-M56)))+T57,"")</f>
        <v>173.31801798698689</v>
      </c>
      <c r="S57" s="21">
        <f>IF(M57&lt;='Informações do financiamento'!$C$6,P57-R57,"")</f>
        <v>19597.316755667845</v>
      </c>
      <c r="T57" s="22">
        <f t="shared" si="2"/>
        <v>0</v>
      </c>
      <c r="U57" s="27"/>
    </row>
    <row r="58" spans="1:21" ht="20.25" customHeight="1">
      <c r="A58" s="27"/>
      <c r="B58" s="20">
        <f>IF(B57&lt;'Informações do financiamento'!$C$6,('Tabelas com amortização extra'!B57+1),"")</f>
        <v>53</v>
      </c>
      <c r="C58" s="21">
        <f>IF(B58&lt;='Informações do financiamento'!$C$6,H57,"")</f>
        <v>17400</v>
      </c>
      <c r="D58" s="21">
        <f>IF(B58&lt;='Informações do financiamento'!$C$6,C58*($C$2),"")</f>
        <v>145.37970889525261</v>
      </c>
      <c r="E58" s="21">
        <f>IF(B58&lt;='Informações do financiamento'!$C$6,C58+D58,"")</f>
        <v>17545.379708895252</v>
      </c>
      <c r="F58" s="21">
        <f>IF(I57=0,IF(B58&lt;='Informações do financiamento'!$C$6,F57,""),IF(B58&lt;='Informações do financiamento'!$C$6,H57/('Informações do financiamento'!$C$6-B58+1),""))</f>
        <v>50</v>
      </c>
      <c r="G58" s="21">
        <f>IF(B58&lt;='Informações do financiamento'!$C$6,F58+D58+I58,"")</f>
        <v>195.37970889525261</v>
      </c>
      <c r="H58" s="21">
        <f>IF(B58&lt;='Informações do financiamento'!$C$6,E58-G58,"")</f>
        <v>17350</v>
      </c>
      <c r="I58" s="22">
        <f t="shared" si="0"/>
        <v>0</v>
      </c>
      <c r="J58" s="38"/>
      <c r="K58" s="38"/>
      <c r="L58" s="38"/>
      <c r="M58" s="20">
        <f t="shared" si="1"/>
        <v>53</v>
      </c>
      <c r="N58" s="21">
        <f>IF(M58&lt;='Informações do financiamento'!$C$6,S57,"")</f>
        <v>19597.316755667845</v>
      </c>
      <c r="O58" s="21">
        <f>IF(M58&lt;='Informações do financiamento'!$C$6,N58*($C$2),"")</f>
        <v>163.73863247511767</v>
      </c>
      <c r="P58" s="21">
        <f>IF(M58&lt;='Informações do financiamento'!$C$6,N58+O58,"")</f>
        <v>19761.055388142962</v>
      </c>
      <c r="Q58" s="21">
        <f>IF(M58&lt;='Informações do financiamento'!$C$6,'Tabelas com amortização extra'!R58-'Tabelas com amortização extra'!O58,"")</f>
        <v>9.5793855118692477</v>
      </c>
      <c r="R58" s="21">
        <f>IF(M58&lt;='Informações do financiamento'!$C$6,(N58*$C$2)/(1-(1/(1+$C$2)^('Informações do financiamento'!$C$6-M57)))+T58,"")</f>
        <v>173.31801798698692</v>
      </c>
      <c r="S58" s="21">
        <f>IF(M58&lt;='Informações do financiamento'!$C$6,P58-R58,"")</f>
        <v>19587.737370155974</v>
      </c>
      <c r="T58" s="22">
        <f t="shared" si="2"/>
        <v>0</v>
      </c>
      <c r="U58" s="27"/>
    </row>
    <row r="59" spans="1:21" ht="20.25" customHeight="1">
      <c r="A59" s="27"/>
      <c r="B59" s="20">
        <f>IF(B58&lt;'Informações do financiamento'!$C$6,('Tabelas com amortização extra'!B58+1),"")</f>
        <v>54</v>
      </c>
      <c r="C59" s="21">
        <f>IF(B59&lt;='Informações do financiamento'!$C$6,H58,"")</f>
        <v>17350</v>
      </c>
      <c r="D59" s="21">
        <f>IF(B59&lt;='Informações do financiamento'!$C$6,C59*($C$2),"")</f>
        <v>144.96195111107085</v>
      </c>
      <c r="E59" s="21">
        <f>IF(B59&lt;='Informações do financiamento'!$C$6,C59+D59,"")</f>
        <v>17494.961951111072</v>
      </c>
      <c r="F59" s="21">
        <f>IF(I58=0,IF(B59&lt;='Informações do financiamento'!$C$6,F58,""),IF(B59&lt;='Informações do financiamento'!$C$6,H58/('Informações do financiamento'!$C$6-B59+1),""))</f>
        <v>50</v>
      </c>
      <c r="G59" s="21">
        <f>IF(B59&lt;='Informações do financiamento'!$C$6,F59+D59+I59,"")</f>
        <v>194.96195111107085</v>
      </c>
      <c r="H59" s="21">
        <f>IF(B59&lt;='Informações do financiamento'!$C$6,E59-G59,"")</f>
        <v>17300</v>
      </c>
      <c r="I59" s="22">
        <f t="shared" si="0"/>
        <v>0</v>
      </c>
      <c r="J59" s="38"/>
      <c r="K59" s="38"/>
      <c r="L59" s="38"/>
      <c r="M59" s="20">
        <f t="shared" si="1"/>
        <v>54</v>
      </c>
      <c r="N59" s="21">
        <f>IF(M59&lt;='Informações do financiamento'!$C$6,S58,"")</f>
        <v>19587.737370155974</v>
      </c>
      <c r="O59" s="21">
        <f>IF(M59&lt;='Informações do financiamento'!$C$6,N59*($C$2),"")</f>
        <v>163.65859521781243</v>
      </c>
      <c r="P59" s="21">
        <f>IF(M59&lt;='Informações do financiamento'!$C$6,N59+O59,"")</f>
        <v>19751.395965373787</v>
      </c>
      <c r="Q59" s="21">
        <f>IF(M59&lt;='Informações do financiamento'!$C$6,'Tabelas com amortização extra'!R59-'Tabelas com amortização extra'!O59,"")</f>
        <v>9.6594227691744834</v>
      </c>
      <c r="R59" s="21">
        <f>IF(M59&lt;='Informações do financiamento'!$C$6,(N59*$C$2)/(1-(1/(1+$C$2)^('Informações do financiamento'!$C$6-M58)))+T59,"")</f>
        <v>173.31801798698692</v>
      </c>
      <c r="S59" s="21">
        <f>IF(M59&lt;='Informações do financiamento'!$C$6,P59-R59,"")</f>
        <v>19578.077947386799</v>
      </c>
      <c r="T59" s="22">
        <f t="shared" si="2"/>
        <v>0</v>
      </c>
      <c r="U59" s="27"/>
    </row>
    <row r="60" spans="1:21" ht="20.25" customHeight="1">
      <c r="A60" s="27"/>
      <c r="B60" s="20">
        <f>IF(B59&lt;'Informações do financiamento'!$C$6,('Tabelas com amortização extra'!B59+1),"")</f>
        <v>55</v>
      </c>
      <c r="C60" s="21">
        <f>IF(B60&lt;='Informações do financiamento'!$C$6,H59,"")</f>
        <v>17300</v>
      </c>
      <c r="D60" s="21">
        <f>IF(B60&lt;='Informações do financiamento'!$C$6,C60*($C$2),"")</f>
        <v>144.54419332688909</v>
      </c>
      <c r="E60" s="21">
        <f>IF(B60&lt;='Informações do financiamento'!$C$6,C60+D60,"")</f>
        <v>17444.544193326888</v>
      </c>
      <c r="F60" s="21">
        <f>IF(I59=0,IF(B60&lt;='Informações do financiamento'!$C$6,F59,""),IF(B60&lt;='Informações do financiamento'!$C$6,H59/('Informações do financiamento'!$C$6-B60+1),""))</f>
        <v>50</v>
      </c>
      <c r="G60" s="21">
        <f>IF(B60&lt;='Informações do financiamento'!$C$6,F60+D60+I60,"")</f>
        <v>194.54419332688909</v>
      </c>
      <c r="H60" s="21">
        <f>IF(B60&lt;='Informações do financiamento'!$C$6,E60-G60,"")</f>
        <v>17250</v>
      </c>
      <c r="I60" s="22">
        <f t="shared" si="0"/>
        <v>0</v>
      </c>
      <c r="J60" s="38"/>
      <c r="K60" s="38"/>
      <c r="L60" s="38"/>
      <c r="M60" s="20">
        <f t="shared" si="1"/>
        <v>55</v>
      </c>
      <c r="N60" s="21">
        <f>IF(M60&lt;='Informações do financiamento'!$C$6,S59,"")</f>
        <v>19578.077947386799</v>
      </c>
      <c r="O60" s="21">
        <f>IF(M60&lt;='Informações do financiamento'!$C$6,N60*($C$2),"")</f>
        <v>163.57788923676191</v>
      </c>
      <c r="P60" s="21">
        <f>IF(M60&lt;='Informações do financiamento'!$C$6,N60+O60,"")</f>
        <v>19741.655836623562</v>
      </c>
      <c r="Q60" s="21">
        <f>IF(M60&lt;='Informações do financiamento'!$C$6,'Tabelas com amortização extra'!R60-'Tabelas com amortização extra'!O60,"")</f>
        <v>9.7401287502249545</v>
      </c>
      <c r="R60" s="21">
        <f>IF(M60&lt;='Informações do financiamento'!$C$6,(N60*$C$2)/(1-(1/(1+$C$2)^('Informações do financiamento'!$C$6-M59)))+T60,"")</f>
        <v>173.31801798698686</v>
      </c>
      <c r="S60" s="21">
        <f>IF(M60&lt;='Informações do financiamento'!$C$6,P60-R60,"")</f>
        <v>19568.337818636577</v>
      </c>
      <c r="T60" s="22">
        <f t="shared" si="2"/>
        <v>0</v>
      </c>
      <c r="U60" s="27"/>
    </row>
    <row r="61" spans="1:21" ht="20.25" customHeight="1">
      <c r="A61" s="27"/>
      <c r="B61" s="20">
        <f>IF(B60&lt;'Informações do financiamento'!$C$6,('Tabelas com amortização extra'!B60+1),"")</f>
        <v>56</v>
      </c>
      <c r="C61" s="21">
        <f>IF(B61&lt;='Informações do financiamento'!$C$6,H60,"")</f>
        <v>17250</v>
      </c>
      <c r="D61" s="21">
        <f>IF(B61&lt;='Informações do financiamento'!$C$6,C61*($C$2),"")</f>
        <v>144.12643554270733</v>
      </c>
      <c r="E61" s="21">
        <f>IF(B61&lt;='Informações do financiamento'!$C$6,C61+D61,"")</f>
        <v>17394.126435542708</v>
      </c>
      <c r="F61" s="21">
        <f>IF(I60=0,IF(B61&lt;='Informações do financiamento'!$C$6,F60,""),IF(B61&lt;='Informações do financiamento'!$C$6,H60/('Informações do financiamento'!$C$6-B61+1),""))</f>
        <v>50</v>
      </c>
      <c r="G61" s="21">
        <f>IF(B61&lt;='Informações do financiamento'!$C$6,F61+D61+I61,"")</f>
        <v>194.12643554270733</v>
      </c>
      <c r="H61" s="21">
        <f>IF(B61&lt;='Informações do financiamento'!$C$6,E61-G61,"")</f>
        <v>17200</v>
      </c>
      <c r="I61" s="22">
        <f t="shared" si="0"/>
        <v>0</v>
      </c>
      <c r="J61" s="38"/>
      <c r="K61" s="38"/>
      <c r="L61" s="38"/>
      <c r="M61" s="20">
        <f t="shared" si="1"/>
        <v>56</v>
      </c>
      <c r="N61" s="21">
        <f>IF(M61&lt;='Informações do financiamento'!$C$6,S60,"")</f>
        <v>19568.337818636577</v>
      </c>
      <c r="O61" s="21">
        <f>IF(M61&lt;='Informações do financiamento'!$C$6,N61*($C$2),"")</f>
        <v>163.49650894467516</v>
      </c>
      <c r="P61" s="21">
        <f>IF(M61&lt;='Informações do financiamento'!$C$6,N61+O61,"")</f>
        <v>19731.834327581251</v>
      </c>
      <c r="Q61" s="21">
        <f>IF(M61&lt;='Informações do financiamento'!$C$6,'Tabelas com amortização extra'!R61-'Tabelas com amortização extra'!O61,"")</f>
        <v>9.8215090423117601</v>
      </c>
      <c r="R61" s="21">
        <f>IF(M61&lt;='Informações do financiamento'!$C$6,(N61*$C$2)/(1-(1/(1+$C$2)^('Informações do financiamento'!$C$6-M60)))+T61,"")</f>
        <v>173.31801798698692</v>
      </c>
      <c r="S61" s="21">
        <f>IF(M61&lt;='Informações do financiamento'!$C$6,P61-R61,"")</f>
        <v>19558.516309594263</v>
      </c>
      <c r="T61" s="22">
        <f t="shared" si="2"/>
        <v>0</v>
      </c>
      <c r="U61" s="27"/>
    </row>
    <row r="62" spans="1:21" ht="20.25" customHeight="1">
      <c r="A62" s="27"/>
      <c r="B62" s="20">
        <f>IF(B61&lt;'Informações do financiamento'!$C$6,('Tabelas com amortização extra'!B61+1),"")</f>
        <v>57</v>
      </c>
      <c r="C62" s="21">
        <f>IF(B62&lt;='Informações do financiamento'!$C$6,H61,"")</f>
        <v>17200</v>
      </c>
      <c r="D62" s="21">
        <f>IF(B62&lt;='Informações do financiamento'!$C$6,C62*($C$2),"")</f>
        <v>143.70867775852557</v>
      </c>
      <c r="E62" s="21">
        <f>IF(B62&lt;='Informações do financiamento'!$C$6,C62+D62,"")</f>
        <v>17343.708677758525</v>
      </c>
      <c r="F62" s="21">
        <f>IF(I61=0,IF(B62&lt;='Informações do financiamento'!$C$6,F61,""),IF(B62&lt;='Informações do financiamento'!$C$6,H61/('Informações do financiamento'!$C$6-B62+1),""))</f>
        <v>50</v>
      </c>
      <c r="G62" s="21">
        <f>IF(B62&lt;='Informações do financiamento'!$C$6,F62+D62+I62,"")</f>
        <v>193.70867775852557</v>
      </c>
      <c r="H62" s="21">
        <f>IF(B62&lt;='Informações do financiamento'!$C$6,E62-G62,"")</f>
        <v>17150</v>
      </c>
      <c r="I62" s="22">
        <f t="shared" si="0"/>
        <v>0</v>
      </c>
      <c r="J62" s="38"/>
      <c r="K62" s="38"/>
      <c r="L62" s="38"/>
      <c r="M62" s="20">
        <f t="shared" si="1"/>
        <v>57</v>
      </c>
      <c r="N62" s="21">
        <f>IF(M62&lt;='Informações do financiamento'!$C$6,S61,"")</f>
        <v>19558.516309594263</v>
      </c>
      <c r="O62" s="21">
        <f>IF(M62&lt;='Informações do financiamento'!$C$6,N62*($C$2),"")</f>
        <v>163.4144487075784</v>
      </c>
      <c r="P62" s="21">
        <f>IF(M62&lt;='Informações do financiamento'!$C$6,N62+O62,"")</f>
        <v>19721.930758301842</v>
      </c>
      <c r="Q62" s="21">
        <f>IF(M62&lt;='Informações do financiamento'!$C$6,'Tabelas com amortização extra'!R62-'Tabelas com amortização extra'!O62,"")</f>
        <v>9.9035692794084866</v>
      </c>
      <c r="R62" s="21">
        <f>IF(M62&lt;='Informações do financiamento'!$C$6,(N62*$C$2)/(1-(1/(1+$C$2)^('Informações do financiamento'!$C$6-M61)))+T62,"")</f>
        <v>173.31801798698689</v>
      </c>
      <c r="S62" s="21">
        <f>IF(M62&lt;='Informações do financiamento'!$C$6,P62-R62,"")</f>
        <v>19548.612740314857</v>
      </c>
      <c r="T62" s="22">
        <f t="shared" si="2"/>
        <v>0</v>
      </c>
      <c r="U62" s="27"/>
    </row>
    <row r="63" spans="1:21" ht="20.25" customHeight="1">
      <c r="A63" s="27"/>
      <c r="B63" s="20">
        <f>IF(B62&lt;'Informações do financiamento'!$C$6,('Tabelas com amortização extra'!B62+1),"")</f>
        <v>58</v>
      </c>
      <c r="C63" s="21">
        <f>IF(B63&lt;='Informações do financiamento'!$C$6,H62,"")</f>
        <v>17150</v>
      </c>
      <c r="D63" s="21">
        <f>IF(B63&lt;='Informações do financiamento'!$C$6,C63*($C$2),"")</f>
        <v>143.29091997434381</v>
      </c>
      <c r="E63" s="21">
        <f>IF(B63&lt;='Informações do financiamento'!$C$6,C63+D63,"")</f>
        <v>17293.290919974344</v>
      </c>
      <c r="F63" s="21">
        <f>IF(I62=0,IF(B63&lt;='Informações do financiamento'!$C$6,F62,""),IF(B63&lt;='Informações do financiamento'!$C$6,H62/('Informações do financiamento'!$C$6-B63+1),""))</f>
        <v>50</v>
      </c>
      <c r="G63" s="21">
        <f>IF(B63&lt;='Informações do financiamento'!$C$6,F63+D63+I63,"")</f>
        <v>193.29091997434381</v>
      </c>
      <c r="H63" s="21">
        <f>IF(B63&lt;='Informações do financiamento'!$C$6,E63-G63,"")</f>
        <v>17100</v>
      </c>
      <c r="I63" s="22">
        <f t="shared" si="0"/>
        <v>0</v>
      </c>
      <c r="J63" s="38"/>
      <c r="K63" s="38"/>
      <c r="L63" s="38"/>
      <c r="M63" s="20">
        <f t="shared" si="1"/>
        <v>58</v>
      </c>
      <c r="N63" s="21">
        <f>IF(M63&lt;='Informações do financiamento'!$C$6,S62,"")</f>
        <v>19548.612740314857</v>
      </c>
      <c r="O63" s="21">
        <f>IF(M63&lt;='Informações do financiamento'!$C$6,N63*($C$2),"")</f>
        <v>163.33170284442528</v>
      </c>
      <c r="P63" s="21">
        <f>IF(M63&lt;='Informações do financiamento'!$C$6,N63+O63,"")</f>
        <v>19711.944443159282</v>
      </c>
      <c r="Q63" s="21">
        <f>IF(M63&lt;='Informações do financiamento'!$C$6,'Tabelas com amortização extra'!R63-'Tabelas com amortização extra'!O63,"")</f>
        <v>9.9863151425616365</v>
      </c>
      <c r="R63" s="21">
        <f>IF(M63&lt;='Informações do financiamento'!$C$6,(N63*$C$2)/(1-(1/(1+$C$2)^('Informações do financiamento'!$C$6-M62)))+T63,"")</f>
        <v>173.31801798698692</v>
      </c>
      <c r="S63" s="21">
        <f>IF(M63&lt;='Informações do financiamento'!$C$6,P63-R63,"")</f>
        <v>19538.626425172293</v>
      </c>
      <c r="T63" s="22">
        <f t="shared" si="2"/>
        <v>0</v>
      </c>
      <c r="U63" s="27"/>
    </row>
    <row r="64" spans="1:21" ht="20.25" customHeight="1">
      <c r="A64" s="27"/>
      <c r="B64" s="20">
        <f>IF(B63&lt;'Informações do financiamento'!$C$6,('Tabelas com amortização extra'!B63+1),"")</f>
        <v>59</v>
      </c>
      <c r="C64" s="21">
        <f>IF(B64&lt;='Informações do financiamento'!$C$6,H63,"")</f>
        <v>17100</v>
      </c>
      <c r="D64" s="21">
        <f>IF(B64&lt;='Informações do financiamento'!$C$6,C64*($C$2),"")</f>
        <v>142.87316219016205</v>
      </c>
      <c r="E64" s="21">
        <f>IF(B64&lt;='Informações do financiamento'!$C$6,C64+D64,"")</f>
        <v>17242.873162190161</v>
      </c>
      <c r="F64" s="21">
        <f>IF(I63=0,IF(B64&lt;='Informações do financiamento'!$C$6,F63,""),IF(B64&lt;='Informações do financiamento'!$C$6,H63/('Informações do financiamento'!$C$6-B64+1),""))</f>
        <v>50</v>
      </c>
      <c r="G64" s="21">
        <f>IF(B64&lt;='Informações do financiamento'!$C$6,F64+D64+I64,"")</f>
        <v>192.87316219016205</v>
      </c>
      <c r="H64" s="21">
        <f>IF(B64&lt;='Informações do financiamento'!$C$6,E64-G64,"")</f>
        <v>17050</v>
      </c>
      <c r="I64" s="22">
        <f t="shared" si="0"/>
        <v>0</v>
      </c>
      <c r="J64" s="38"/>
      <c r="K64" s="38"/>
      <c r="L64" s="38"/>
      <c r="M64" s="20">
        <f t="shared" si="1"/>
        <v>59</v>
      </c>
      <c r="N64" s="21">
        <f>IF(M64&lt;='Informações do financiamento'!$C$6,S63,"")</f>
        <v>19538.626425172293</v>
      </c>
      <c r="O64" s="21">
        <f>IF(M64&lt;='Informações do financiamento'!$C$6,N64*($C$2),"")</f>
        <v>163.24826562670333</v>
      </c>
      <c r="P64" s="21">
        <f>IF(M64&lt;='Informações do financiamento'!$C$6,N64+O64,"")</f>
        <v>19701.874690798995</v>
      </c>
      <c r="Q64" s="21">
        <f>IF(M64&lt;='Informações do financiamento'!$C$6,'Tabelas com amortização extra'!R64-'Tabelas com amortização extra'!O64,"")</f>
        <v>10.069752360283587</v>
      </c>
      <c r="R64" s="21">
        <f>IF(M64&lt;='Informações do financiamento'!$C$6,(N64*$C$2)/(1-(1/(1+$C$2)^('Informações do financiamento'!$C$6-M63)))+T64,"")</f>
        <v>173.31801798698692</v>
      </c>
      <c r="S64" s="21">
        <f>IF(M64&lt;='Informações do financiamento'!$C$6,P64-R64,"")</f>
        <v>19528.556672812007</v>
      </c>
      <c r="T64" s="22">
        <f t="shared" si="2"/>
        <v>0</v>
      </c>
      <c r="U64" s="27"/>
    </row>
    <row r="65" spans="1:21" ht="20.25" customHeight="1">
      <c r="A65" s="27"/>
      <c r="B65" s="20">
        <f>IF(B64&lt;'Informações do financiamento'!$C$6,('Tabelas com amortização extra'!B64+1),"")</f>
        <v>60</v>
      </c>
      <c r="C65" s="21">
        <f>IF(B65&lt;='Informações do financiamento'!$C$6,H64,"")</f>
        <v>17050</v>
      </c>
      <c r="D65" s="21">
        <f>IF(B65&lt;='Informações do financiamento'!$C$6,C65*($C$2),"")</f>
        <v>142.45540440598029</v>
      </c>
      <c r="E65" s="21">
        <f>IF(B65&lt;='Informações do financiamento'!$C$6,C65+D65,"")</f>
        <v>17192.455404405981</v>
      </c>
      <c r="F65" s="21">
        <f>IF(I64=0,IF(B65&lt;='Informações do financiamento'!$C$6,F64,""),IF(B65&lt;='Informações do financiamento'!$C$6,H64/('Informações do financiamento'!$C$6-B65+1),""))</f>
        <v>50</v>
      </c>
      <c r="G65" s="21">
        <f>IF(B65&lt;='Informações do financiamento'!$C$6,F65+D65+I65,"")</f>
        <v>192.45540440598029</v>
      </c>
      <c r="H65" s="21">
        <f>IF(B65&lt;='Informações do financiamento'!$C$6,E65-G65,"")</f>
        <v>17000</v>
      </c>
      <c r="I65" s="22">
        <f t="shared" si="0"/>
        <v>0</v>
      </c>
      <c r="J65" s="38"/>
      <c r="K65" s="38"/>
      <c r="L65" s="38"/>
      <c r="M65" s="20">
        <f t="shared" si="1"/>
        <v>60</v>
      </c>
      <c r="N65" s="21">
        <f>IF(M65&lt;='Informações do financiamento'!$C$6,S64,"")</f>
        <v>19528.556672812007</v>
      </c>
      <c r="O65" s="21">
        <f>IF(M65&lt;='Informações do financiamento'!$C$6,N65*($C$2),"")</f>
        <v>163.16413127803747</v>
      </c>
      <c r="P65" s="21">
        <f>IF(M65&lt;='Informações do financiamento'!$C$6,N65+O65,"")</f>
        <v>19691.720804090044</v>
      </c>
      <c r="Q65" s="21">
        <f>IF(M65&lt;='Informações do financiamento'!$C$6,'Tabelas com amortização extra'!R65-'Tabelas com amortização extra'!O65,"")</f>
        <v>10.153886708949415</v>
      </c>
      <c r="R65" s="21">
        <f>IF(M65&lt;='Informações do financiamento'!$C$6,(N65*$C$2)/(1-(1/(1+$C$2)^('Informações do financiamento'!$C$6-M64)))+T65,"")</f>
        <v>173.31801798698689</v>
      </c>
      <c r="S65" s="21">
        <f>IF(M65&lt;='Informações do financiamento'!$C$6,P65-R65,"")</f>
        <v>19518.402786103055</v>
      </c>
      <c r="T65" s="22">
        <f t="shared" si="2"/>
        <v>0</v>
      </c>
      <c r="U65" s="27"/>
    </row>
    <row r="66" spans="1:21" ht="20.25" customHeight="1">
      <c r="A66" s="27"/>
      <c r="B66" s="20">
        <f>IF(B65&lt;'Informações do financiamento'!$C$6,('Tabelas com amortização extra'!B65+1),"")</f>
        <v>61</v>
      </c>
      <c r="C66" s="21">
        <f>IF(B66&lt;='Informações do financiamento'!$C$6,H65,"")</f>
        <v>17000</v>
      </c>
      <c r="D66" s="21">
        <f>IF(B66&lt;='Informações do financiamento'!$C$6,C66*($C$2),"")</f>
        <v>142.03764662179853</v>
      </c>
      <c r="E66" s="21">
        <f>IF(B66&lt;='Informações do financiamento'!$C$6,C66+D66,"")</f>
        <v>17142.037646621797</v>
      </c>
      <c r="F66" s="21">
        <f>IF(I65=0,IF(B66&lt;='Informações do financiamento'!$C$6,F65,""),IF(B66&lt;='Informações do financiamento'!$C$6,H65/('Informações do financiamento'!$C$6-B66+1),""))</f>
        <v>50</v>
      </c>
      <c r="G66" s="21">
        <f>IF(B66&lt;='Informações do financiamento'!$C$6,F66+D66+I66,"")</f>
        <v>192.03764662179853</v>
      </c>
      <c r="H66" s="21">
        <f>IF(B66&lt;='Informações do financiamento'!$C$6,E66-G66,"")</f>
        <v>16950</v>
      </c>
      <c r="I66" s="22">
        <f t="shared" si="0"/>
        <v>0</v>
      </c>
      <c r="J66" s="38"/>
      <c r="K66" s="38"/>
      <c r="L66" s="38"/>
      <c r="M66" s="20">
        <f t="shared" si="1"/>
        <v>61</v>
      </c>
      <c r="N66" s="21">
        <f>IF(M66&lt;='Informações do financiamento'!$C$6,S65,"")</f>
        <v>19518.402786103055</v>
      </c>
      <c r="O66" s="21">
        <f>IF(M66&lt;='Informações do financiamento'!$C$6,N66*($C$2),"")</f>
        <v>163.07929397379021</v>
      </c>
      <c r="P66" s="21">
        <f>IF(M66&lt;='Informações do financiamento'!$C$6,N66+O66,"")</f>
        <v>19681.482080076847</v>
      </c>
      <c r="Q66" s="21">
        <f>IF(M66&lt;='Informações do financiamento'!$C$6,'Tabelas com amortização extra'!R66-'Tabelas com amortização extra'!O66,"")</f>
        <v>10.238724013196673</v>
      </c>
      <c r="R66" s="21">
        <f>IF(M66&lt;='Informações do financiamento'!$C$6,(N66*$C$2)/(1-(1/(1+$C$2)^('Informações do financiamento'!$C$6-M65)))+T66,"")</f>
        <v>173.31801798698689</v>
      </c>
      <c r="S66" s="21">
        <f>IF(M66&lt;='Informações do financiamento'!$C$6,P66-R66,"")</f>
        <v>19508.164062089862</v>
      </c>
      <c r="T66" s="22">
        <f t="shared" si="2"/>
        <v>0</v>
      </c>
      <c r="U66" s="27"/>
    </row>
    <row r="67" spans="1:21" ht="20.25" customHeight="1">
      <c r="A67" s="27"/>
      <c r="B67" s="20">
        <f>IF(B66&lt;'Informações do financiamento'!$C$6,('Tabelas com amortização extra'!B66+1),"")</f>
        <v>62</v>
      </c>
      <c r="C67" s="21">
        <f>IF(B67&lt;='Informações do financiamento'!$C$6,H66,"")</f>
        <v>16950</v>
      </c>
      <c r="D67" s="21">
        <f>IF(B67&lt;='Informações do financiamento'!$C$6,C67*($C$2),"")</f>
        <v>141.61988883761677</v>
      </c>
      <c r="E67" s="21">
        <f>IF(B67&lt;='Informações do financiamento'!$C$6,C67+D67,"")</f>
        <v>17091.619888837617</v>
      </c>
      <c r="F67" s="21">
        <f>IF(I66=0,IF(B67&lt;='Informações do financiamento'!$C$6,F66,""),IF(B67&lt;='Informações do financiamento'!$C$6,H66/('Informações do financiamento'!$C$6-B67+1),""))</f>
        <v>50</v>
      </c>
      <c r="G67" s="21">
        <f>IF(B67&lt;='Informações do financiamento'!$C$6,F67+D67+I67,"")</f>
        <v>191.61988883761677</v>
      </c>
      <c r="H67" s="21">
        <f>IF(B67&lt;='Informações do financiamento'!$C$6,E67-G67,"")</f>
        <v>16900</v>
      </c>
      <c r="I67" s="22">
        <f t="shared" si="0"/>
        <v>0</v>
      </c>
      <c r="J67" s="38"/>
      <c r="K67" s="38"/>
      <c r="L67" s="38"/>
      <c r="M67" s="20">
        <f t="shared" si="1"/>
        <v>62</v>
      </c>
      <c r="N67" s="21">
        <f>IF(M67&lt;='Informações do financiamento'!$C$6,S66,"")</f>
        <v>19508.164062089862</v>
      </c>
      <c r="O67" s="21">
        <f>IF(M67&lt;='Informações do financiamento'!$C$6,N67*($C$2),"")</f>
        <v>162.99374784065819</v>
      </c>
      <c r="P67" s="21">
        <f>IF(M67&lt;='Informações do financiamento'!$C$6,N67+O67,"")</f>
        <v>19671.157809930519</v>
      </c>
      <c r="Q67" s="21">
        <f>IF(M67&lt;='Informações do financiamento'!$C$6,'Tabelas com amortização extra'!R67-'Tabelas com amortização extra'!O67,"")</f>
        <v>10.324270146328701</v>
      </c>
      <c r="R67" s="21">
        <f>IF(M67&lt;='Informações do financiamento'!$C$6,(N67*$C$2)/(1-(1/(1+$C$2)^('Informações do financiamento'!$C$6-M66)))+T67,"")</f>
        <v>173.31801798698689</v>
      </c>
      <c r="S67" s="21">
        <f>IF(M67&lt;='Informações do financiamento'!$C$6,P67-R67,"")</f>
        <v>19497.83979194353</v>
      </c>
      <c r="T67" s="22">
        <f t="shared" si="2"/>
        <v>0</v>
      </c>
      <c r="U67" s="27"/>
    </row>
    <row r="68" spans="1:21" ht="20.25" customHeight="1">
      <c r="A68" s="27"/>
      <c r="B68" s="20">
        <f>IF(B67&lt;'Informações do financiamento'!$C$6,('Tabelas com amortização extra'!B67+1),"")</f>
        <v>63</v>
      </c>
      <c r="C68" s="21">
        <f>IF(B68&lt;='Informações do financiamento'!$C$6,H67,"")</f>
        <v>16900</v>
      </c>
      <c r="D68" s="21">
        <f>IF(B68&lt;='Informações do financiamento'!$C$6,C68*($C$2),"")</f>
        <v>141.20213105343501</v>
      </c>
      <c r="E68" s="21">
        <f>IF(B68&lt;='Informações do financiamento'!$C$6,C68+D68,"")</f>
        <v>17041.202131053436</v>
      </c>
      <c r="F68" s="21">
        <f>IF(I67=0,IF(B68&lt;='Informações do financiamento'!$C$6,F67,""),IF(B68&lt;='Informações do financiamento'!$C$6,H67/('Informações do financiamento'!$C$6-B68+1),""))</f>
        <v>50</v>
      </c>
      <c r="G68" s="21">
        <f>IF(B68&lt;='Informações do financiamento'!$C$6,F68+D68+I68,"")</f>
        <v>191.20213105343501</v>
      </c>
      <c r="H68" s="21">
        <f>IF(B68&lt;='Informações do financiamento'!$C$6,E68-G68,"")</f>
        <v>16850</v>
      </c>
      <c r="I68" s="22">
        <f t="shared" si="0"/>
        <v>0</v>
      </c>
      <c r="J68" s="38"/>
      <c r="K68" s="38"/>
      <c r="L68" s="38"/>
      <c r="M68" s="20">
        <f t="shared" si="1"/>
        <v>63</v>
      </c>
      <c r="N68" s="21">
        <f>IF(M68&lt;='Informações do financiamento'!$C$6,S67,"")</f>
        <v>19497.83979194353</v>
      </c>
      <c r="O68" s="21">
        <f>IF(M68&lt;='Informações do financiamento'!$C$6,N68*($C$2),"")</f>
        <v>162.9074869562657</v>
      </c>
      <c r="P68" s="21">
        <f>IF(M68&lt;='Informações do financiamento'!$C$6,N68+O68,"")</f>
        <v>19660.747278899795</v>
      </c>
      <c r="Q68" s="21">
        <f>IF(M68&lt;='Informações do financiamento'!$C$6,'Tabelas com amortização extra'!R68-'Tabelas com amortização extra'!O68,"")</f>
        <v>10.410531030721188</v>
      </c>
      <c r="R68" s="21">
        <f>IF(M68&lt;='Informações do financiamento'!$C$6,(N68*$C$2)/(1-(1/(1+$C$2)^('Informações do financiamento'!$C$6-M67)))+T68,"")</f>
        <v>173.31801798698689</v>
      </c>
      <c r="S68" s="21">
        <f>IF(M68&lt;='Informações do financiamento'!$C$6,P68-R68,"")</f>
        <v>19487.42926091281</v>
      </c>
      <c r="T68" s="22">
        <f t="shared" si="2"/>
        <v>0</v>
      </c>
      <c r="U68" s="27"/>
    </row>
    <row r="69" spans="1:21" ht="20.25" customHeight="1">
      <c r="A69" s="27"/>
      <c r="B69" s="20">
        <f>IF(B68&lt;'Informações do financiamento'!$C$6,('Tabelas com amortização extra'!B68+1),"")</f>
        <v>64</v>
      </c>
      <c r="C69" s="21">
        <f>IF(B69&lt;='Informações do financiamento'!$C$6,H68,"")</f>
        <v>16850</v>
      </c>
      <c r="D69" s="21">
        <f>IF(B69&lt;='Informações do financiamento'!$C$6,C69*($C$2),"")</f>
        <v>140.78437326925325</v>
      </c>
      <c r="E69" s="21">
        <f>IF(B69&lt;='Informações do financiamento'!$C$6,C69+D69,"")</f>
        <v>16990.784373269253</v>
      </c>
      <c r="F69" s="21">
        <f>IF(I68=0,IF(B69&lt;='Informações do financiamento'!$C$6,F68,""),IF(B69&lt;='Informações do financiamento'!$C$6,H68/('Informações do financiamento'!$C$6-B69+1),""))</f>
        <v>50</v>
      </c>
      <c r="G69" s="21">
        <f>IF(B69&lt;='Informações do financiamento'!$C$6,F69+D69+I69,"")</f>
        <v>190.78437326925325</v>
      </c>
      <c r="H69" s="21">
        <f>IF(B69&lt;='Informações do financiamento'!$C$6,E69-G69,"")</f>
        <v>16800</v>
      </c>
      <c r="I69" s="22">
        <f t="shared" si="0"/>
        <v>0</v>
      </c>
      <c r="J69" s="38"/>
      <c r="K69" s="38"/>
      <c r="L69" s="38"/>
      <c r="M69" s="20">
        <f t="shared" si="1"/>
        <v>64</v>
      </c>
      <c r="N69" s="21">
        <f>IF(M69&lt;='Informações do financiamento'!$C$6,S68,"")</f>
        <v>19487.42926091281</v>
      </c>
      <c r="O69" s="21">
        <f>IF(M69&lt;='Informações do financiamento'!$C$6,N69*($C$2),"")</f>
        <v>162.82050534875469</v>
      </c>
      <c r="P69" s="21">
        <f>IF(M69&lt;='Informações do financiamento'!$C$6,N69+O69,"")</f>
        <v>19650.249766261564</v>
      </c>
      <c r="Q69" s="21">
        <f>IF(M69&lt;='Informações do financiamento'!$C$6,'Tabelas com amortização extra'!R69-'Tabelas com amortização extra'!O69,"")</f>
        <v>10.497512638232166</v>
      </c>
      <c r="R69" s="21">
        <f>IF(M69&lt;='Informações do financiamento'!$C$6,(N69*$C$2)/(1-(1/(1+$C$2)^('Informações do financiamento'!$C$6-M68)))+T69,"")</f>
        <v>173.31801798698686</v>
      </c>
      <c r="S69" s="21">
        <f>IF(M69&lt;='Informações do financiamento'!$C$6,P69-R69,"")</f>
        <v>19476.931748274579</v>
      </c>
      <c r="T69" s="22">
        <f t="shared" si="2"/>
        <v>0</v>
      </c>
      <c r="U69" s="27"/>
    </row>
    <row r="70" spans="1:21" ht="20.25" customHeight="1">
      <c r="A70" s="27"/>
      <c r="B70" s="20">
        <f>IF(B69&lt;'Informações do financiamento'!$C$6,('Tabelas com amortização extra'!B69+1),"")</f>
        <v>65</v>
      </c>
      <c r="C70" s="21">
        <f>IF(B70&lt;='Informações do financiamento'!$C$6,H69,"")</f>
        <v>16800</v>
      </c>
      <c r="D70" s="21">
        <f>IF(B70&lt;='Informações do financiamento'!$C$6,C70*($C$2),"")</f>
        <v>140.36661548507146</v>
      </c>
      <c r="E70" s="21">
        <f>IF(B70&lt;='Informações do financiamento'!$C$6,C70+D70,"")</f>
        <v>16940.366615485073</v>
      </c>
      <c r="F70" s="21">
        <f>IF(I69=0,IF(B70&lt;='Informações do financiamento'!$C$6,F69,""),IF(B70&lt;='Informações do financiamento'!$C$6,H69/('Informações do financiamento'!$C$6-B70+1),""))</f>
        <v>50</v>
      </c>
      <c r="G70" s="21">
        <f>IF(B70&lt;='Informações do financiamento'!$C$6,F70+D70+I70,"")</f>
        <v>190.36661548507146</v>
      </c>
      <c r="H70" s="21">
        <f>IF(B70&lt;='Informações do financiamento'!$C$6,E70-G70,"")</f>
        <v>16750</v>
      </c>
      <c r="I70" s="22">
        <f t="shared" si="0"/>
        <v>0</v>
      </c>
      <c r="J70" s="38"/>
      <c r="K70" s="38"/>
      <c r="L70" s="38"/>
      <c r="M70" s="20">
        <f t="shared" si="1"/>
        <v>65</v>
      </c>
      <c r="N70" s="21">
        <f>IF(M70&lt;='Informações do financiamento'!$C$6,S69,"")</f>
        <v>19476.931748274579</v>
      </c>
      <c r="O70" s="21">
        <f>IF(M70&lt;='Informações do financiamento'!$C$6,N70*($C$2),"")</f>
        <v>162.73279699637135</v>
      </c>
      <c r="P70" s="21">
        <f>IF(M70&lt;='Informações do financiamento'!$C$6,N70+O70,"")</f>
        <v>19639.664545270949</v>
      </c>
      <c r="Q70" s="21">
        <f>IF(M70&lt;='Informações do financiamento'!$C$6,'Tabelas com amortização extra'!R70-'Tabelas com amortização extra'!O70,"")</f>
        <v>10.585220990615511</v>
      </c>
      <c r="R70" s="21">
        <f>IF(M70&lt;='Informações do financiamento'!$C$6,(N70*$C$2)/(1-(1/(1+$C$2)^('Informações do financiamento'!$C$6-M69)))+T70,"")</f>
        <v>173.31801798698686</v>
      </c>
      <c r="S70" s="21">
        <f>IF(M70&lt;='Informações do financiamento'!$C$6,P70-R70,"")</f>
        <v>19466.346527283964</v>
      </c>
      <c r="T70" s="22">
        <f t="shared" si="2"/>
        <v>0</v>
      </c>
      <c r="U70" s="27"/>
    </row>
    <row r="71" spans="1:21" ht="20.25" customHeight="1">
      <c r="A71" s="27"/>
      <c r="B71" s="20">
        <f>IF(B70&lt;'Informações do financiamento'!$C$6,('Tabelas com amortização extra'!B70+1),"")</f>
        <v>66</v>
      </c>
      <c r="C71" s="21">
        <f>IF(B71&lt;='Informações do financiamento'!$C$6,H70,"")</f>
        <v>16750</v>
      </c>
      <c r="D71" s="21">
        <f>IF(B71&lt;='Informações do financiamento'!$C$6,C71*($C$2),"")</f>
        <v>139.9488577008897</v>
      </c>
      <c r="E71" s="21">
        <f>IF(B71&lt;='Informações do financiamento'!$C$6,C71+D71,"")</f>
        <v>16889.948857700889</v>
      </c>
      <c r="F71" s="21">
        <f>IF(I70=0,IF(B71&lt;='Informações do financiamento'!$C$6,F70,""),IF(B71&lt;='Informações do financiamento'!$C$6,H70/('Informações do financiamento'!$C$6-B71+1),""))</f>
        <v>50</v>
      </c>
      <c r="G71" s="21">
        <f>IF(B71&lt;='Informações do financiamento'!$C$6,F71+D71+I71,"")</f>
        <v>189.9488577008897</v>
      </c>
      <c r="H71" s="21">
        <f>IF(B71&lt;='Informações do financiamento'!$C$6,E71-G71,"")</f>
        <v>16700</v>
      </c>
      <c r="I71" s="22">
        <f t="shared" si="0"/>
        <v>0</v>
      </c>
      <c r="J71" s="38"/>
      <c r="K71" s="38"/>
      <c r="L71" s="38"/>
      <c r="M71" s="20">
        <f t="shared" si="1"/>
        <v>66</v>
      </c>
      <c r="N71" s="21">
        <f>IF(M71&lt;='Informações do financiamento'!$C$6,S70,"")</f>
        <v>19466.346527283964</v>
      </c>
      <c r="O71" s="21">
        <f>IF(M71&lt;='Informações do financiamento'!$C$6,N71*($C$2),"")</f>
        <v>162.64435582704908</v>
      </c>
      <c r="P71" s="21">
        <f>IF(M71&lt;='Informações do financiamento'!$C$6,N71+O71,"")</f>
        <v>19628.990883111011</v>
      </c>
      <c r="Q71" s="21">
        <f>IF(M71&lt;='Informações do financiamento'!$C$6,'Tabelas com amortização extra'!R71-'Tabelas com amortização extra'!O71,"")</f>
        <v>10.673662159937805</v>
      </c>
      <c r="R71" s="21">
        <f>IF(M71&lt;='Informações do financiamento'!$C$6,(N71*$C$2)/(1-(1/(1+$C$2)^('Informações do financiamento'!$C$6-M70)))+T71,"")</f>
        <v>173.31801798698689</v>
      </c>
      <c r="S71" s="21">
        <f>IF(M71&lt;='Informações do financiamento'!$C$6,P71-R71,"")</f>
        <v>19455.672865124026</v>
      </c>
      <c r="T71" s="22">
        <f t="shared" si="2"/>
        <v>0</v>
      </c>
      <c r="U71" s="27"/>
    </row>
    <row r="72" spans="1:21" ht="20.25" customHeight="1">
      <c r="A72" s="27"/>
      <c r="B72" s="20">
        <f>IF(B71&lt;'Informações do financiamento'!$C$6,('Tabelas com amortização extra'!B71+1),"")</f>
        <v>67</v>
      </c>
      <c r="C72" s="21">
        <f>IF(B72&lt;='Informações do financiamento'!$C$6,H71,"")</f>
        <v>16700</v>
      </c>
      <c r="D72" s="21">
        <f>IF(B72&lt;='Informações do financiamento'!$C$6,C72*($C$2),"")</f>
        <v>139.53109991670794</v>
      </c>
      <c r="E72" s="21">
        <f>IF(B72&lt;='Informações do financiamento'!$C$6,C72+D72,"")</f>
        <v>16839.531099916709</v>
      </c>
      <c r="F72" s="21">
        <f>IF(I71=0,IF(B72&lt;='Informações do financiamento'!$C$6,F71,""),IF(B72&lt;='Informações do financiamento'!$C$6,H71/('Informações do financiamento'!$C$6-B72+1),""))</f>
        <v>50</v>
      </c>
      <c r="G72" s="21">
        <f>IF(B72&lt;='Informações do financiamento'!$C$6,F72+D72+I72,"")</f>
        <v>189.53109991670794</v>
      </c>
      <c r="H72" s="21">
        <f>IF(B72&lt;='Informações do financiamento'!$C$6,E72-G72,"")</f>
        <v>16650</v>
      </c>
      <c r="I72" s="22">
        <f t="shared" si="0"/>
        <v>0</v>
      </c>
      <c r="J72" s="38"/>
      <c r="K72" s="38"/>
      <c r="L72" s="38"/>
      <c r="M72" s="20">
        <f t="shared" si="1"/>
        <v>67</v>
      </c>
      <c r="N72" s="21">
        <f>IF(M72&lt;='Informações do financiamento'!$C$6,S71,"")</f>
        <v>19455.672865124026</v>
      </c>
      <c r="O72" s="21">
        <f>IF(M72&lt;='Informações do financiamento'!$C$6,N72*($C$2),"")</f>
        <v>162.55517571798828</v>
      </c>
      <c r="P72" s="21">
        <f>IF(M72&lt;='Informações do financiamento'!$C$6,N72+O72,"")</f>
        <v>19618.228040842016</v>
      </c>
      <c r="Q72" s="21">
        <f>IF(M72&lt;='Informações do financiamento'!$C$6,'Tabelas com amortização extra'!R72-'Tabelas com amortização extra'!O72,"")</f>
        <v>10.762842268998611</v>
      </c>
      <c r="R72" s="21">
        <f>IF(M72&lt;='Informações do financiamento'!$C$6,(N72*$C$2)/(1-(1/(1+$C$2)^('Informações do financiamento'!$C$6-M71)))+T72,"")</f>
        <v>173.31801798698689</v>
      </c>
      <c r="S72" s="21">
        <f>IF(M72&lt;='Informações do financiamento'!$C$6,P72-R72,"")</f>
        <v>19444.910022855031</v>
      </c>
      <c r="T72" s="22">
        <f t="shared" si="2"/>
        <v>0</v>
      </c>
      <c r="U72" s="27"/>
    </row>
    <row r="73" spans="1:21" ht="20.25" customHeight="1">
      <c r="A73" s="27"/>
      <c r="B73" s="20">
        <f>IF(B72&lt;'Informações do financiamento'!$C$6,('Tabelas com amortização extra'!B72+1),"")</f>
        <v>68</v>
      </c>
      <c r="C73" s="21">
        <f>IF(B73&lt;='Informações do financiamento'!$C$6,H72,"")</f>
        <v>16650</v>
      </c>
      <c r="D73" s="21">
        <f>IF(B73&lt;='Informações do financiamento'!$C$6,C73*($C$2),"")</f>
        <v>139.11334213252618</v>
      </c>
      <c r="E73" s="21">
        <f>IF(B73&lt;='Informações do financiamento'!$C$6,C73+D73,"")</f>
        <v>16789.113342132525</v>
      </c>
      <c r="F73" s="21">
        <f>IF(I72=0,IF(B73&lt;='Informações do financiamento'!$C$6,F72,""),IF(B73&lt;='Informações do financiamento'!$C$6,H72/('Informações do financiamento'!$C$6-B73+1),""))</f>
        <v>50</v>
      </c>
      <c r="G73" s="21">
        <f>IF(B73&lt;='Informações do financiamento'!$C$6,F73+D73+I73,"")</f>
        <v>189.11334213252618</v>
      </c>
      <c r="H73" s="21">
        <f>IF(B73&lt;='Informações do financiamento'!$C$6,E73-G73,"")</f>
        <v>16600</v>
      </c>
      <c r="I73" s="22">
        <f t="shared" si="0"/>
        <v>0</v>
      </c>
      <c r="J73" s="38"/>
      <c r="K73" s="38"/>
      <c r="L73" s="38"/>
      <c r="M73" s="20">
        <f t="shared" si="1"/>
        <v>68</v>
      </c>
      <c r="N73" s="21">
        <f>IF(M73&lt;='Informações do financiamento'!$C$6,S72,"")</f>
        <v>19444.910022855031</v>
      </c>
      <c r="O73" s="21">
        <f>IF(M73&lt;='Informações do financiamento'!$C$6,N73*($C$2),"")</f>
        <v>162.46525049523243</v>
      </c>
      <c r="P73" s="21">
        <f>IF(M73&lt;='Informações do financiamento'!$C$6,N73+O73,"")</f>
        <v>19607.375273350262</v>
      </c>
      <c r="Q73" s="21">
        <f>IF(M73&lt;='Informações do financiamento'!$C$6,'Tabelas com amortização extra'!R73-'Tabelas com amortização extra'!O73,"")</f>
        <v>10.85276749175452</v>
      </c>
      <c r="R73" s="21">
        <f>IF(M73&lt;='Informações do financiamento'!$C$6,(N73*$C$2)/(1-(1/(1+$C$2)^('Informações do financiamento'!$C$6-M72)))+T73,"")</f>
        <v>173.31801798698694</v>
      </c>
      <c r="S73" s="21">
        <f>IF(M73&lt;='Informações do financiamento'!$C$6,P73-R73,"")</f>
        <v>19434.057255363274</v>
      </c>
      <c r="T73" s="22">
        <f t="shared" si="2"/>
        <v>0</v>
      </c>
      <c r="U73" s="27"/>
    </row>
    <row r="74" spans="1:21" ht="20.25" customHeight="1">
      <c r="A74" s="27"/>
      <c r="B74" s="20">
        <f>IF(B73&lt;'Informações do financiamento'!$C$6,('Tabelas com amortização extra'!B73+1),"")</f>
        <v>69</v>
      </c>
      <c r="C74" s="21">
        <f>IF(B74&lt;='Informações do financiamento'!$C$6,H73,"")</f>
        <v>16600</v>
      </c>
      <c r="D74" s="21">
        <f>IF(B74&lt;='Informações do financiamento'!$C$6,C74*($C$2),"")</f>
        <v>138.69558434834443</v>
      </c>
      <c r="E74" s="21">
        <f>IF(B74&lt;='Informações do financiamento'!$C$6,C74+D74,"")</f>
        <v>16738.695584348345</v>
      </c>
      <c r="F74" s="21">
        <f>IF(I73=0,IF(B74&lt;='Informações do financiamento'!$C$6,F73,""),IF(B74&lt;='Informações do financiamento'!$C$6,H73/('Informações do financiamento'!$C$6-B74+1),""))</f>
        <v>50</v>
      </c>
      <c r="G74" s="21">
        <f>IF(B74&lt;='Informações do financiamento'!$C$6,F74+D74+I74,"")</f>
        <v>188.69558434834443</v>
      </c>
      <c r="H74" s="21">
        <f>IF(B74&lt;='Informações do financiamento'!$C$6,E74-G74,"")</f>
        <v>16550</v>
      </c>
      <c r="I74" s="22">
        <f t="shared" si="0"/>
        <v>0</v>
      </c>
      <c r="J74" s="38"/>
      <c r="K74" s="38"/>
      <c r="L74" s="38"/>
      <c r="M74" s="20">
        <f t="shared" si="1"/>
        <v>69</v>
      </c>
      <c r="N74" s="21">
        <f>IF(M74&lt;='Informações do financiamento'!$C$6,S73,"")</f>
        <v>19434.057255363274</v>
      </c>
      <c r="O74" s="21">
        <f>IF(M74&lt;='Informações do financiamento'!$C$6,N74*($C$2),"")</f>
        <v>162.3745739332405</v>
      </c>
      <c r="P74" s="21">
        <f>IF(M74&lt;='Informações do financiamento'!$C$6,N74+O74,"")</f>
        <v>19596.431829296514</v>
      </c>
      <c r="Q74" s="21">
        <f>IF(M74&lt;='Informações do financiamento'!$C$6,'Tabelas com amortização extra'!R74-'Tabelas com amortização extra'!O74,"")</f>
        <v>10.943444053746418</v>
      </c>
      <c r="R74" s="21">
        <f>IF(M74&lt;='Informações do financiamento'!$C$6,(N74*$C$2)/(1-(1/(1+$C$2)^('Informações do financiamento'!$C$6-M73)))+T74,"")</f>
        <v>173.31801798698692</v>
      </c>
      <c r="S74" s="21">
        <f>IF(M74&lt;='Informações do financiamento'!$C$6,P74-R74,"")</f>
        <v>19423.113811309526</v>
      </c>
      <c r="T74" s="22">
        <f t="shared" si="2"/>
        <v>0</v>
      </c>
      <c r="U74" s="27"/>
    </row>
    <row r="75" spans="1:21" ht="20.25" customHeight="1">
      <c r="A75" s="27"/>
      <c r="B75" s="20">
        <f>IF(B74&lt;'Informações do financiamento'!$C$6,('Tabelas com amortização extra'!B74+1),"")</f>
        <v>70</v>
      </c>
      <c r="C75" s="21">
        <f>IF(B75&lt;='Informações do financiamento'!$C$6,H74,"")</f>
        <v>16550</v>
      </c>
      <c r="D75" s="21">
        <f>IF(B75&lt;='Informações do financiamento'!$C$6,C75*($C$2),"")</f>
        <v>138.27782656416267</v>
      </c>
      <c r="E75" s="21">
        <f>IF(B75&lt;='Informações do financiamento'!$C$6,C75+D75,"")</f>
        <v>16688.277826564161</v>
      </c>
      <c r="F75" s="21">
        <f>IF(I74=0,IF(B75&lt;='Informações do financiamento'!$C$6,F74,""),IF(B75&lt;='Informações do financiamento'!$C$6,H74/('Informações do financiamento'!$C$6-B75+1),""))</f>
        <v>50</v>
      </c>
      <c r="G75" s="21">
        <f>IF(B75&lt;='Informações do financiamento'!$C$6,F75+D75+I75,"")</f>
        <v>188.27782656416267</v>
      </c>
      <c r="H75" s="21">
        <f>IF(B75&lt;='Informações do financiamento'!$C$6,E75-G75,"")</f>
        <v>16500</v>
      </c>
      <c r="I75" s="22">
        <f t="shared" si="0"/>
        <v>0</v>
      </c>
      <c r="J75" s="38"/>
      <c r="K75" s="38"/>
      <c r="L75" s="38"/>
      <c r="M75" s="20">
        <f t="shared" si="1"/>
        <v>70</v>
      </c>
      <c r="N75" s="21">
        <f>IF(M75&lt;='Informações do financiamento'!$C$6,S74,"")</f>
        <v>19423.113811309526</v>
      </c>
      <c r="O75" s="21">
        <f>IF(M75&lt;='Informações do financiamento'!$C$6,N75*($C$2),"")</f>
        <v>162.28313975445627</v>
      </c>
      <c r="P75" s="21">
        <f>IF(M75&lt;='Informações do financiamento'!$C$6,N75+O75,"")</f>
        <v>19585.396951063984</v>
      </c>
      <c r="Q75" s="21">
        <f>IF(M75&lt;='Informações do financiamento'!$C$6,'Tabelas com amortização extra'!R75-'Tabelas com amortização extra'!O75,"")</f>
        <v>11.034878232530616</v>
      </c>
      <c r="R75" s="21">
        <f>IF(M75&lt;='Informações do financiamento'!$C$6,(N75*$C$2)/(1-(1/(1+$C$2)^('Informações do financiamento'!$C$6-M74)))+T75,"")</f>
        <v>173.31801798698689</v>
      </c>
      <c r="S75" s="21">
        <f>IF(M75&lt;='Informações do financiamento'!$C$6,P75-R75,"")</f>
        <v>19412.078933076999</v>
      </c>
      <c r="T75" s="22">
        <f t="shared" si="2"/>
        <v>0</v>
      </c>
      <c r="U75" s="27"/>
    </row>
    <row r="76" spans="1:21" ht="20.25" customHeight="1">
      <c r="A76" s="27"/>
      <c r="B76" s="20">
        <f>IF(B75&lt;'Informações do financiamento'!$C$6,('Tabelas com amortização extra'!B75+1),"")</f>
        <v>71</v>
      </c>
      <c r="C76" s="21">
        <f>IF(B76&lt;='Informações do financiamento'!$C$6,H75,"")</f>
        <v>16500</v>
      </c>
      <c r="D76" s="21">
        <f>IF(B76&lt;='Informações do financiamento'!$C$6,C76*($C$2),"")</f>
        <v>137.86006877998091</v>
      </c>
      <c r="E76" s="21">
        <f>IF(B76&lt;='Informações do financiamento'!$C$6,C76+D76,"")</f>
        <v>16637.860068779981</v>
      </c>
      <c r="F76" s="21">
        <f>IF(I75=0,IF(B76&lt;='Informações do financiamento'!$C$6,F75,""),IF(B76&lt;='Informações do financiamento'!$C$6,H75/('Informações do financiamento'!$C$6-B76+1),""))</f>
        <v>50</v>
      </c>
      <c r="G76" s="21">
        <f>IF(B76&lt;='Informações do financiamento'!$C$6,F76+D76+I76,"")</f>
        <v>187.86006877998091</v>
      </c>
      <c r="H76" s="21">
        <f>IF(B76&lt;='Informações do financiamento'!$C$6,E76-G76,"")</f>
        <v>16450</v>
      </c>
      <c r="I76" s="22">
        <f t="shared" si="0"/>
        <v>0</v>
      </c>
      <c r="J76" s="38"/>
      <c r="K76" s="38"/>
      <c r="L76" s="38"/>
      <c r="M76" s="20">
        <f t="shared" si="1"/>
        <v>71</v>
      </c>
      <c r="N76" s="21">
        <f>IF(M76&lt;='Informações do financiamento'!$C$6,S75,"")</f>
        <v>19412.078933076999</v>
      </c>
      <c r="O76" s="21">
        <f>IF(M76&lt;='Informações do financiamento'!$C$6,N76*($C$2),"")</f>
        <v>162.19094162887356</v>
      </c>
      <c r="P76" s="21">
        <f>IF(M76&lt;='Informações do financiamento'!$C$6,N76+O76,"")</f>
        <v>19574.269874705871</v>
      </c>
      <c r="Q76" s="21">
        <f>IF(M76&lt;='Informações do financiamento'!$C$6,'Tabelas com amortização extra'!R76-'Tabelas com amortização extra'!O76,"")</f>
        <v>11.127076358113385</v>
      </c>
      <c r="R76" s="21">
        <f>IF(M76&lt;='Informações do financiamento'!$C$6,(N76*$C$2)/(1-(1/(1+$C$2)^('Informações do financiamento'!$C$6-M75)))+T76,"")</f>
        <v>173.31801798698694</v>
      </c>
      <c r="S76" s="21">
        <f>IF(M76&lt;='Informações do financiamento'!$C$6,P76-R76,"")</f>
        <v>19400.951856718882</v>
      </c>
      <c r="T76" s="22">
        <f t="shared" si="2"/>
        <v>0</v>
      </c>
      <c r="U76" s="27"/>
    </row>
    <row r="77" spans="1:21" ht="20.25" customHeight="1">
      <c r="A77" s="27"/>
      <c r="B77" s="20">
        <f>IF(B76&lt;'Informações do financiamento'!$C$6,('Tabelas com amortização extra'!B76+1),"")</f>
        <v>72</v>
      </c>
      <c r="C77" s="21">
        <f>IF(B77&lt;='Informações do financiamento'!$C$6,H76,"")</f>
        <v>16450</v>
      </c>
      <c r="D77" s="21">
        <f>IF(B77&lt;='Informações do financiamento'!$C$6,C77*($C$2),"")</f>
        <v>137.44231099579915</v>
      </c>
      <c r="E77" s="21">
        <f>IF(B77&lt;='Informações do financiamento'!$C$6,C77+D77,"")</f>
        <v>16587.442310995801</v>
      </c>
      <c r="F77" s="21">
        <f>IF(I76=0,IF(B77&lt;='Informações do financiamento'!$C$6,F76,""),IF(B77&lt;='Informações do financiamento'!$C$6,H76/('Informações do financiamento'!$C$6-B77+1),""))</f>
        <v>50</v>
      </c>
      <c r="G77" s="21">
        <f>IF(B77&lt;='Informações do financiamento'!$C$6,F77+D77+I77,"")</f>
        <v>187.44231099579915</v>
      </c>
      <c r="H77" s="21">
        <f>IF(B77&lt;='Informações do financiamento'!$C$6,E77-G77,"")</f>
        <v>16400</v>
      </c>
      <c r="I77" s="22">
        <f t="shared" si="0"/>
        <v>0</v>
      </c>
      <c r="J77" s="38"/>
      <c r="K77" s="38"/>
      <c r="L77" s="38"/>
      <c r="M77" s="20">
        <f t="shared" si="1"/>
        <v>72</v>
      </c>
      <c r="N77" s="21">
        <f>IF(M77&lt;='Informações do financiamento'!$C$6,S76,"")</f>
        <v>19400.951856718882</v>
      </c>
      <c r="O77" s="21">
        <f>IF(M77&lt;='Informações do financiamento'!$C$6,N77*($C$2),"")</f>
        <v>162.09797317359778</v>
      </c>
      <c r="P77" s="21">
        <f>IF(M77&lt;='Informações do financiamento'!$C$6,N77+O77,"")</f>
        <v>19563.049829892479</v>
      </c>
      <c r="Q77" s="21">
        <f>IF(M77&lt;='Informações do financiamento'!$C$6,'Tabelas com amortização extra'!R77-'Tabelas com amortização extra'!O77,"")</f>
        <v>11.220044813389109</v>
      </c>
      <c r="R77" s="21">
        <f>IF(M77&lt;='Informações do financiamento'!$C$6,(N77*$C$2)/(1-(1/(1+$C$2)^('Informações do financiamento'!$C$6-M76)))+T77,"")</f>
        <v>173.31801798698689</v>
      </c>
      <c r="S77" s="21">
        <f>IF(M77&lt;='Informações do financiamento'!$C$6,P77-R77,"")</f>
        <v>19389.731811905491</v>
      </c>
      <c r="T77" s="22">
        <f t="shared" si="2"/>
        <v>0</v>
      </c>
      <c r="U77" s="27"/>
    </row>
    <row r="78" spans="1:21" ht="20.25" customHeight="1">
      <c r="A78" s="27"/>
      <c r="B78" s="20">
        <f>IF(B77&lt;'Informações do financiamento'!$C$6,('Tabelas com amortização extra'!B77+1),"")</f>
        <v>73</v>
      </c>
      <c r="C78" s="21">
        <f>IF(B78&lt;='Informações do financiamento'!$C$6,H77,"")</f>
        <v>16400</v>
      </c>
      <c r="D78" s="21">
        <f>IF(B78&lt;='Informações do financiamento'!$C$6,C78*($C$2),"")</f>
        <v>137.02455321161739</v>
      </c>
      <c r="E78" s="21">
        <f>IF(B78&lt;='Informações do financiamento'!$C$6,C78+D78,"")</f>
        <v>16537.024553211617</v>
      </c>
      <c r="F78" s="21">
        <f>IF(I77=0,IF(B78&lt;='Informações do financiamento'!$C$6,F77,""),IF(B78&lt;='Informações do financiamento'!$C$6,H77/('Informações do financiamento'!$C$6-B78+1),""))</f>
        <v>50</v>
      </c>
      <c r="G78" s="21">
        <f>IF(B78&lt;='Informações do financiamento'!$C$6,F78+D78+I78,"")</f>
        <v>187.02455321161739</v>
      </c>
      <c r="H78" s="21">
        <f>IF(B78&lt;='Informações do financiamento'!$C$6,E78-G78,"")</f>
        <v>16350</v>
      </c>
      <c r="I78" s="22">
        <f t="shared" si="0"/>
        <v>0</v>
      </c>
      <c r="J78" s="38"/>
      <c r="K78" s="38"/>
      <c r="L78" s="38"/>
      <c r="M78" s="20">
        <f t="shared" si="1"/>
        <v>73</v>
      </c>
      <c r="N78" s="21">
        <f>IF(M78&lt;='Informações do financiamento'!$C$6,S77,"")</f>
        <v>19389.731811905491</v>
      </c>
      <c r="O78" s="21">
        <f>IF(M78&lt;='Informações do financiamento'!$C$6,N78*($C$2),"")</f>
        <v>162.00422795240453</v>
      </c>
      <c r="P78" s="21">
        <f>IF(M78&lt;='Informações do financiamento'!$C$6,N78+O78,"")</f>
        <v>19551.736039857897</v>
      </c>
      <c r="Q78" s="21">
        <f>IF(M78&lt;='Informações do financiamento'!$C$6,'Tabelas com amortização extra'!R78-'Tabelas com amortização extra'!O78,"")</f>
        <v>11.313790034582325</v>
      </c>
      <c r="R78" s="21">
        <f>IF(M78&lt;='Informações do financiamento'!$C$6,(N78*$C$2)/(1-(1/(1+$C$2)^('Informações do financiamento'!$C$6-M77)))+T78,"")</f>
        <v>173.31801798698686</v>
      </c>
      <c r="S78" s="21">
        <f>IF(M78&lt;='Informações do financiamento'!$C$6,P78-R78,"")</f>
        <v>19378.418021870912</v>
      </c>
      <c r="T78" s="22">
        <f t="shared" si="2"/>
        <v>0</v>
      </c>
      <c r="U78" s="27"/>
    </row>
    <row r="79" spans="1:21" ht="20.25" customHeight="1">
      <c r="A79" s="27"/>
      <c r="B79" s="20">
        <f>IF(B78&lt;'Informações do financiamento'!$C$6,('Tabelas com amortização extra'!B78+1),"")</f>
        <v>74</v>
      </c>
      <c r="C79" s="21">
        <f>IF(B79&lt;='Informações do financiamento'!$C$6,H78,"")</f>
        <v>16350</v>
      </c>
      <c r="D79" s="21">
        <f>IF(B79&lt;='Informações do financiamento'!$C$6,C79*($C$2),"")</f>
        <v>136.60679542743563</v>
      </c>
      <c r="E79" s="21">
        <f>IF(B79&lt;='Informações do financiamento'!$C$6,C79+D79,"")</f>
        <v>16486.606795427437</v>
      </c>
      <c r="F79" s="21">
        <f>IF(I78=0,IF(B79&lt;='Informações do financiamento'!$C$6,F78,""),IF(B79&lt;='Informações do financiamento'!$C$6,H78/('Informações do financiamento'!$C$6-B79+1),""))</f>
        <v>50</v>
      </c>
      <c r="G79" s="21">
        <f>IF(B79&lt;='Informações do financiamento'!$C$6,F79+D79+I79,"")</f>
        <v>186.60679542743563</v>
      </c>
      <c r="H79" s="21">
        <f>IF(B79&lt;='Informações do financiamento'!$C$6,E79-G79,"")</f>
        <v>16300.000000000002</v>
      </c>
      <c r="I79" s="22">
        <f t="shared" si="0"/>
        <v>0</v>
      </c>
      <c r="J79" s="38"/>
      <c r="K79" s="38"/>
      <c r="L79" s="38"/>
      <c r="M79" s="20">
        <f t="shared" si="1"/>
        <v>74</v>
      </c>
      <c r="N79" s="21">
        <f>IF(M79&lt;='Informações do financiamento'!$C$6,S78,"")</f>
        <v>19378.418021870912</v>
      </c>
      <c r="O79" s="21">
        <f>IF(M79&lt;='Informações do financiamento'!$C$6,N79*($C$2),"")</f>
        <v>161.90969947529368</v>
      </c>
      <c r="P79" s="21">
        <f>IF(M79&lt;='Informações do financiamento'!$C$6,N79+O79,"")</f>
        <v>19540.327721346206</v>
      </c>
      <c r="Q79" s="21">
        <f>IF(M79&lt;='Informações do financiamento'!$C$6,'Tabelas com amortização extra'!R79-'Tabelas com amortização extra'!O79,"")</f>
        <v>11.408318511693238</v>
      </c>
      <c r="R79" s="21">
        <f>IF(M79&lt;='Informações do financiamento'!$C$6,(N79*$C$2)/(1-(1/(1+$C$2)^('Informações do financiamento'!$C$6-M78)))+T79,"")</f>
        <v>173.31801798698692</v>
      </c>
      <c r="S79" s="21">
        <f>IF(M79&lt;='Informações do financiamento'!$C$6,P79-R79,"")</f>
        <v>19367.009703359217</v>
      </c>
      <c r="T79" s="22">
        <f t="shared" si="2"/>
        <v>0</v>
      </c>
      <c r="U79" s="27"/>
    </row>
    <row r="80" spans="1:21" ht="20.25" customHeight="1">
      <c r="A80" s="27"/>
      <c r="B80" s="20">
        <f>IF(B79&lt;'Informações do financiamento'!$C$6,('Tabelas com amortização extra'!B79+1),"")</f>
        <v>75</v>
      </c>
      <c r="C80" s="21">
        <f>IF(B80&lt;='Informações do financiamento'!$C$6,H79,"")</f>
        <v>16300.000000000002</v>
      </c>
      <c r="D80" s="21">
        <f>IF(B80&lt;='Informações do financiamento'!$C$6,C80*($C$2),"")</f>
        <v>136.1890376432539</v>
      </c>
      <c r="E80" s="21">
        <f>IF(B80&lt;='Informações do financiamento'!$C$6,C80+D80,"")</f>
        <v>16436.189037643257</v>
      </c>
      <c r="F80" s="21">
        <f>IF(I79=0,IF(B80&lt;='Informações do financiamento'!$C$6,F79,""),IF(B80&lt;='Informações do financiamento'!$C$6,H79/('Informações do financiamento'!$C$6-B80+1),""))</f>
        <v>50</v>
      </c>
      <c r="G80" s="21">
        <f>IF(B80&lt;='Informações do financiamento'!$C$6,F80+D80+I80,"")</f>
        <v>186.1890376432539</v>
      </c>
      <c r="H80" s="21">
        <f>IF(B80&lt;='Informações do financiamento'!$C$6,E80-G80,"")</f>
        <v>16250.000000000002</v>
      </c>
      <c r="I80" s="22">
        <f t="shared" si="0"/>
        <v>0</v>
      </c>
      <c r="J80" s="38"/>
      <c r="K80" s="38"/>
      <c r="L80" s="38"/>
      <c r="M80" s="20">
        <f t="shared" si="1"/>
        <v>75</v>
      </c>
      <c r="N80" s="21">
        <f>IF(M80&lt;='Informações do financiamento'!$C$6,S79,"")</f>
        <v>19367.009703359217</v>
      </c>
      <c r="O80" s="21">
        <f>IF(M80&lt;='Informações do financiamento'!$C$6,N80*($C$2),"")</f>
        <v>161.81438119803997</v>
      </c>
      <c r="P80" s="21">
        <f>IF(M80&lt;='Informações do financiamento'!$C$6,N80+O80,"")</f>
        <v>19528.824084557258</v>
      </c>
      <c r="Q80" s="21">
        <f>IF(M80&lt;='Informações do financiamento'!$C$6,'Tabelas com amortização extra'!R80-'Tabelas com amortização extra'!O80,"")</f>
        <v>11.503636788946949</v>
      </c>
      <c r="R80" s="21">
        <f>IF(M80&lt;='Informações do financiamento'!$C$6,(N80*$C$2)/(1-(1/(1+$C$2)^('Informações do financiamento'!$C$6-M79)))+T80,"")</f>
        <v>173.31801798698692</v>
      </c>
      <c r="S80" s="21">
        <f>IF(M80&lt;='Informações do financiamento'!$C$6,P80-R80,"")</f>
        <v>19355.506066570269</v>
      </c>
      <c r="T80" s="22">
        <f t="shared" si="2"/>
        <v>0</v>
      </c>
      <c r="U80" s="27"/>
    </row>
    <row r="81" spans="1:21" ht="20.25" customHeight="1">
      <c r="A81" s="27"/>
      <c r="B81" s="20">
        <f>IF(B80&lt;'Informações do financiamento'!$C$6,('Tabelas com amortização extra'!B80+1),"")</f>
        <v>76</v>
      </c>
      <c r="C81" s="21">
        <f>IF(B81&lt;='Informações do financiamento'!$C$6,H80,"")</f>
        <v>16250.000000000002</v>
      </c>
      <c r="D81" s="21">
        <f>IF(B81&lt;='Informações do financiamento'!$C$6,C81*($C$2),"")</f>
        <v>135.77127985907214</v>
      </c>
      <c r="E81" s="21">
        <f>IF(B81&lt;='Informações do financiamento'!$C$6,C81+D81,"")</f>
        <v>16385.771279859073</v>
      </c>
      <c r="F81" s="21">
        <f>IF(I80=0,IF(B81&lt;='Informações do financiamento'!$C$6,F80,""),IF(B81&lt;='Informações do financiamento'!$C$6,H80/('Informações do financiamento'!$C$6-B81+1),""))</f>
        <v>50</v>
      </c>
      <c r="G81" s="21">
        <f>IF(B81&lt;='Informações do financiamento'!$C$6,F81+D81+I81,"")</f>
        <v>185.77127985907214</v>
      </c>
      <c r="H81" s="21">
        <f>IF(B81&lt;='Informações do financiamento'!$C$6,E81-G81,"")</f>
        <v>16200</v>
      </c>
      <c r="I81" s="22">
        <f t="shared" si="0"/>
        <v>0</v>
      </c>
      <c r="J81" s="38"/>
      <c r="K81" s="38"/>
      <c r="L81" s="38"/>
      <c r="M81" s="20">
        <f t="shared" si="1"/>
        <v>76</v>
      </c>
      <c r="N81" s="21">
        <f>IF(M81&lt;='Informações do financiamento'!$C$6,S80,"")</f>
        <v>19355.506066570269</v>
      </c>
      <c r="O81" s="21">
        <f>IF(M81&lt;='Informações do financiamento'!$C$6,N81*($C$2),"")</f>
        <v>161.7182665217403</v>
      </c>
      <c r="P81" s="21">
        <f>IF(M81&lt;='Informações do financiamento'!$C$6,N81+O81,"")</f>
        <v>19517.22433309201</v>
      </c>
      <c r="Q81" s="21">
        <f>IF(M81&lt;='Informações do financiamento'!$C$6,'Tabelas com amortização extra'!R81-'Tabelas com amortização extra'!O81,"")</f>
        <v>11.599751465246555</v>
      </c>
      <c r="R81" s="21">
        <f>IF(M81&lt;='Informações do financiamento'!$C$6,(N81*$C$2)/(1-(1/(1+$C$2)^('Informações do financiamento'!$C$6-M80)))+T81,"")</f>
        <v>173.31801798698686</v>
      </c>
      <c r="S81" s="21">
        <f>IF(M81&lt;='Informações do financiamento'!$C$6,P81-R81,"")</f>
        <v>19343.906315105025</v>
      </c>
      <c r="T81" s="22">
        <f t="shared" si="2"/>
        <v>0</v>
      </c>
      <c r="U81" s="27"/>
    </row>
    <row r="82" spans="1:21" ht="20.25" customHeight="1">
      <c r="A82" s="27"/>
      <c r="B82" s="20">
        <f>IF(B81&lt;'Informações do financiamento'!$C$6,('Tabelas com amortização extra'!B81+1),"")</f>
        <v>77</v>
      </c>
      <c r="C82" s="21">
        <f>IF(B82&lt;='Informações do financiamento'!$C$6,H81,"")</f>
        <v>16200</v>
      </c>
      <c r="D82" s="21">
        <f>IF(B82&lt;='Informações do financiamento'!$C$6,C82*($C$2),"")</f>
        <v>135.35352207489035</v>
      </c>
      <c r="E82" s="21">
        <f>IF(B82&lt;='Informações do financiamento'!$C$6,C82+D82,"")</f>
        <v>16335.353522074891</v>
      </c>
      <c r="F82" s="21">
        <f>IF(I81=0,IF(B82&lt;='Informações do financiamento'!$C$6,F81,""),IF(B82&lt;='Informações do financiamento'!$C$6,H81/('Informações do financiamento'!$C$6-B82+1),""))</f>
        <v>50</v>
      </c>
      <c r="G82" s="21">
        <f>IF(B82&lt;='Informações do financiamento'!$C$6,F82+D82+I82,"")</f>
        <v>185.35352207489035</v>
      </c>
      <c r="H82" s="21">
        <f>IF(B82&lt;='Informações do financiamento'!$C$6,E82-G82,"")</f>
        <v>16150</v>
      </c>
      <c r="I82" s="22">
        <f t="shared" si="0"/>
        <v>0</v>
      </c>
      <c r="J82" s="38"/>
      <c r="K82" s="38"/>
      <c r="L82" s="38"/>
      <c r="M82" s="20">
        <f t="shared" si="1"/>
        <v>77</v>
      </c>
      <c r="N82" s="21">
        <f>IF(M82&lt;='Informações do financiamento'!$C$6,S81,"")</f>
        <v>19343.906315105025</v>
      </c>
      <c r="O82" s="21">
        <f>IF(M82&lt;='Informações do financiamento'!$C$6,N82*($C$2),"")</f>
        <v>161.62134879235671</v>
      </c>
      <c r="P82" s="21">
        <f>IF(M82&lt;='Informações do financiamento'!$C$6,N82+O82,"")</f>
        <v>19505.527663897381</v>
      </c>
      <c r="Q82" s="21">
        <f>IF(M82&lt;='Informações do financiamento'!$C$6,'Tabelas com amortização extra'!R82-'Tabelas com amortização extra'!O82,"")</f>
        <v>11.696669194630175</v>
      </c>
      <c r="R82" s="21">
        <f>IF(M82&lt;='Informações do financiamento'!$C$6,(N82*$C$2)/(1-(1/(1+$C$2)^('Informações do financiamento'!$C$6-M81)))+T82,"")</f>
        <v>173.31801798698689</v>
      </c>
      <c r="S82" s="21">
        <f>IF(M82&lt;='Informações do financiamento'!$C$6,P82-R82,"")</f>
        <v>19332.209645910392</v>
      </c>
      <c r="T82" s="22">
        <f t="shared" si="2"/>
        <v>0</v>
      </c>
      <c r="U82" s="27"/>
    </row>
    <row r="83" spans="1:21" ht="20.25" customHeight="1">
      <c r="A83" s="27"/>
      <c r="B83" s="20">
        <f>IF(B82&lt;'Informações do financiamento'!$C$6,('Tabelas com amortização extra'!B82+1),"")</f>
        <v>78</v>
      </c>
      <c r="C83" s="21">
        <f>IF(B83&lt;='Informações do financiamento'!$C$6,H82,"")</f>
        <v>16150</v>
      </c>
      <c r="D83" s="21">
        <f>IF(B83&lt;='Informações do financiamento'!$C$6,C83*($C$2),"")</f>
        <v>134.93576429070859</v>
      </c>
      <c r="E83" s="21">
        <f>IF(B83&lt;='Informações do financiamento'!$C$6,C83+D83,"")</f>
        <v>16284.935764290709</v>
      </c>
      <c r="F83" s="21">
        <f>IF(I82=0,IF(B83&lt;='Informações do financiamento'!$C$6,F82,""),IF(B83&lt;='Informações do financiamento'!$C$6,H82/('Informações do financiamento'!$C$6-B83+1),""))</f>
        <v>50</v>
      </c>
      <c r="G83" s="21">
        <f>IF(B83&lt;='Informações do financiamento'!$C$6,F83+D83+I83,"")</f>
        <v>184.93576429070859</v>
      </c>
      <c r="H83" s="21">
        <f>IF(B83&lt;='Informações do financiamento'!$C$6,E83-G83,"")</f>
        <v>16100</v>
      </c>
      <c r="I83" s="22">
        <f t="shared" si="0"/>
        <v>0</v>
      </c>
      <c r="J83" s="38"/>
      <c r="K83" s="38"/>
      <c r="L83" s="38"/>
      <c r="M83" s="20">
        <f t="shared" si="1"/>
        <v>78</v>
      </c>
      <c r="N83" s="21">
        <f>IF(M83&lt;='Informações do financiamento'!$C$6,S82,"")</f>
        <v>19332.209645910392</v>
      </c>
      <c r="O83" s="21">
        <f>IF(M83&lt;='Informações do financiamento'!$C$6,N83*($C$2),"")</f>
        <v>161.5236213002556</v>
      </c>
      <c r="P83" s="21">
        <f>IF(M83&lt;='Informações do financiamento'!$C$6,N83+O83,"")</f>
        <v>19493.73326721065</v>
      </c>
      <c r="Q83" s="21">
        <f>IF(M83&lt;='Informações do financiamento'!$C$6,'Tabelas com amortização extra'!R83-'Tabelas com amortização extra'!O83,"")</f>
        <v>11.794396686731289</v>
      </c>
      <c r="R83" s="21">
        <f>IF(M83&lt;='Informações do financiamento'!$C$6,(N83*$C$2)/(1-(1/(1+$C$2)^('Informações do financiamento'!$C$6-M82)))+T83,"")</f>
        <v>173.31801798698689</v>
      </c>
      <c r="S83" s="21">
        <f>IF(M83&lt;='Informações do financiamento'!$C$6,P83-R83,"")</f>
        <v>19320.415249223661</v>
      </c>
      <c r="T83" s="22">
        <f t="shared" si="2"/>
        <v>0</v>
      </c>
      <c r="U83" s="27"/>
    </row>
    <row r="84" spans="1:21" ht="20.25" customHeight="1">
      <c r="A84" s="27"/>
      <c r="B84" s="20">
        <f>IF(B83&lt;'Informações do financiamento'!$C$6,('Tabelas com amortização extra'!B83+1),"")</f>
        <v>79</v>
      </c>
      <c r="C84" s="21">
        <f>IF(B84&lt;='Informações do financiamento'!$C$6,H83,"")</f>
        <v>16100</v>
      </c>
      <c r="D84" s="21">
        <f>IF(B84&lt;='Informações do financiamento'!$C$6,C84*($C$2),"")</f>
        <v>134.51800650652683</v>
      </c>
      <c r="E84" s="21">
        <f>IF(B84&lt;='Informações do financiamento'!$C$6,C84+D84,"")</f>
        <v>16234.518006506527</v>
      </c>
      <c r="F84" s="21">
        <f>IF(I83=0,IF(B84&lt;='Informações do financiamento'!$C$6,F83,""),IF(B84&lt;='Informações do financiamento'!$C$6,H83/('Informações do financiamento'!$C$6-B84+1),""))</f>
        <v>50</v>
      </c>
      <c r="G84" s="21">
        <f>IF(B84&lt;='Informações do financiamento'!$C$6,F84+D84+I84,"")</f>
        <v>184.51800650652683</v>
      </c>
      <c r="H84" s="21">
        <f>IF(B84&lt;='Informações do financiamento'!$C$6,E84-G84,"")</f>
        <v>16050</v>
      </c>
      <c r="I84" s="22">
        <f t="shared" si="0"/>
        <v>0</v>
      </c>
      <c r="J84" s="38"/>
      <c r="K84" s="38"/>
      <c r="L84" s="38"/>
      <c r="M84" s="20">
        <f t="shared" si="1"/>
        <v>79</v>
      </c>
      <c r="N84" s="21">
        <f>IF(M84&lt;='Informações do financiamento'!$C$6,S83,"")</f>
        <v>19320.415249223661</v>
      </c>
      <c r="O84" s="21">
        <f>IF(M84&lt;='Informações do financiamento'!$C$6,N84*($C$2),"")</f>
        <v>161.42507727974339</v>
      </c>
      <c r="P84" s="21">
        <f>IF(M84&lt;='Informações do financiamento'!$C$6,N84+O84,"")</f>
        <v>19481.840326503403</v>
      </c>
      <c r="Q84" s="21">
        <f>IF(M84&lt;='Informações do financiamento'!$C$6,'Tabelas com amortização extra'!R84-'Tabelas com amortização extra'!O84,"")</f>
        <v>11.892940707243497</v>
      </c>
      <c r="R84" s="21">
        <f>IF(M84&lt;='Informações do financiamento'!$C$6,(N84*$C$2)/(1-(1/(1+$C$2)^('Informações do financiamento'!$C$6-M83)))+T84,"")</f>
        <v>173.31801798698689</v>
      </c>
      <c r="S84" s="21">
        <f>IF(M84&lt;='Informações do financiamento'!$C$6,P84-R84,"")</f>
        <v>19308.522308516418</v>
      </c>
      <c r="T84" s="22">
        <f t="shared" si="2"/>
        <v>0</v>
      </c>
      <c r="U84" s="27"/>
    </row>
    <row r="85" spans="1:21" ht="20.25" customHeight="1">
      <c r="A85" s="27"/>
      <c r="B85" s="20">
        <f>IF(B84&lt;'Informações do financiamento'!$C$6,('Tabelas com amortização extra'!B84+1),"")</f>
        <v>80</v>
      </c>
      <c r="C85" s="21">
        <f>IF(B85&lt;='Informações do financiamento'!$C$6,H84,"")</f>
        <v>16050</v>
      </c>
      <c r="D85" s="21">
        <f>IF(B85&lt;='Informações do financiamento'!$C$6,C85*($C$2),"")</f>
        <v>134.10024872234507</v>
      </c>
      <c r="E85" s="21">
        <f>IF(B85&lt;='Informações do financiamento'!$C$6,C85+D85,"")</f>
        <v>16184.100248722345</v>
      </c>
      <c r="F85" s="21">
        <f>IF(I84=0,IF(B85&lt;='Informações do financiamento'!$C$6,F84,""),IF(B85&lt;='Informações do financiamento'!$C$6,H84/('Informações do financiamento'!$C$6-B85+1),""))</f>
        <v>50</v>
      </c>
      <c r="G85" s="21">
        <f>IF(B85&lt;='Informações do financiamento'!$C$6,F85+D85+I85,"")</f>
        <v>184.10024872234507</v>
      </c>
      <c r="H85" s="21">
        <f>IF(B85&lt;='Informações do financiamento'!$C$6,E85-G85,"")</f>
        <v>16000</v>
      </c>
      <c r="I85" s="22">
        <f t="shared" si="0"/>
        <v>0</v>
      </c>
      <c r="J85" s="38"/>
      <c r="K85" s="38"/>
      <c r="L85" s="38"/>
      <c r="M85" s="20">
        <f t="shared" si="1"/>
        <v>80</v>
      </c>
      <c r="N85" s="21">
        <f>IF(M85&lt;='Informações do financiamento'!$C$6,S84,"")</f>
        <v>19308.522308516418</v>
      </c>
      <c r="O85" s="21">
        <f>IF(M85&lt;='Informações do financiamento'!$C$6,N85*($C$2),"")</f>
        <v>161.32570990859813</v>
      </c>
      <c r="P85" s="21">
        <f>IF(M85&lt;='Informações do financiamento'!$C$6,N85+O85,"")</f>
        <v>19469.848018425015</v>
      </c>
      <c r="Q85" s="21">
        <f>IF(M85&lt;='Informações do financiamento'!$C$6,'Tabelas com amortização extra'!R85-'Tabelas com amortização extra'!O85,"")</f>
        <v>11.99230807838876</v>
      </c>
      <c r="R85" s="21">
        <f>IF(M85&lt;='Informações do financiamento'!$C$6,(N85*$C$2)/(1-(1/(1+$C$2)^('Informações do financiamento'!$C$6-M84)))+T85,"")</f>
        <v>173.31801798698689</v>
      </c>
      <c r="S85" s="21">
        <f>IF(M85&lt;='Informações do financiamento'!$C$6,P85-R85,"")</f>
        <v>19296.530000438026</v>
      </c>
      <c r="T85" s="22">
        <f t="shared" si="2"/>
        <v>0</v>
      </c>
      <c r="U85" s="27"/>
    </row>
    <row r="86" spans="1:21" ht="20.25" customHeight="1">
      <c r="A86" s="27"/>
      <c r="B86" s="20">
        <f>IF(B85&lt;'Informações do financiamento'!$C$6,('Tabelas com amortização extra'!B85+1),"")</f>
        <v>81</v>
      </c>
      <c r="C86" s="21">
        <f>IF(B86&lt;='Informações do financiamento'!$C$6,H85,"")</f>
        <v>16000</v>
      </c>
      <c r="D86" s="21">
        <f>IF(B86&lt;='Informações do financiamento'!$C$6,C86*($C$2),"")</f>
        <v>133.68249093816331</v>
      </c>
      <c r="E86" s="21">
        <f>IF(B86&lt;='Informações do financiamento'!$C$6,C86+D86,"")</f>
        <v>16133.682490938163</v>
      </c>
      <c r="F86" s="21">
        <f>IF(I85=0,IF(B86&lt;='Informações do financiamento'!$C$6,F85,""),IF(B86&lt;='Informações do financiamento'!$C$6,H85/('Informações do financiamento'!$C$6-B86+1),""))</f>
        <v>50</v>
      </c>
      <c r="G86" s="21">
        <f>IF(B86&lt;='Informações do financiamento'!$C$6,F86+D86+I86,"")</f>
        <v>183.68249093816331</v>
      </c>
      <c r="H86" s="21">
        <f>IF(B86&lt;='Informações do financiamento'!$C$6,E86-G86,"")</f>
        <v>15950</v>
      </c>
      <c r="I86" s="22">
        <f t="shared" si="0"/>
        <v>0</v>
      </c>
      <c r="J86" s="38"/>
      <c r="K86" s="38"/>
      <c r="L86" s="38"/>
      <c r="M86" s="20">
        <f t="shared" si="1"/>
        <v>81</v>
      </c>
      <c r="N86" s="21">
        <f>IF(M86&lt;='Informações do financiamento'!$C$6,S85,"")</f>
        <v>19296.530000438026</v>
      </c>
      <c r="O86" s="21">
        <f>IF(M86&lt;='Informações do financiamento'!$C$6,N86*($C$2),"")</f>
        <v>161.22551230759706</v>
      </c>
      <c r="P86" s="21">
        <f>IF(M86&lt;='Informações do financiamento'!$C$6,N86+O86,"")</f>
        <v>19457.755512745622</v>
      </c>
      <c r="Q86" s="21">
        <f>IF(M86&lt;='Informações do financiamento'!$C$6,'Tabelas com amortização extra'!R86-'Tabelas com amortização extra'!O86,"")</f>
        <v>12.092505679389802</v>
      </c>
      <c r="R86" s="21">
        <f>IF(M86&lt;='Informações do financiamento'!$C$6,(N86*$C$2)/(1-(1/(1+$C$2)^('Informações do financiamento'!$C$6-M85)))+T86,"")</f>
        <v>173.31801798698686</v>
      </c>
      <c r="S86" s="21">
        <f>IF(M86&lt;='Informações do financiamento'!$C$6,P86-R86,"")</f>
        <v>19284.437494758637</v>
      </c>
      <c r="T86" s="22">
        <f t="shared" si="2"/>
        <v>0</v>
      </c>
      <c r="U86" s="27"/>
    </row>
    <row r="87" spans="1:21" ht="20.25" customHeight="1">
      <c r="A87" s="27"/>
      <c r="B87" s="20">
        <f>IF(B86&lt;'Informações do financiamento'!$C$6,('Tabelas com amortização extra'!B86+1),"")</f>
        <v>82</v>
      </c>
      <c r="C87" s="21">
        <f>IF(B87&lt;='Informações do financiamento'!$C$6,H86,"")</f>
        <v>15950</v>
      </c>
      <c r="D87" s="21">
        <f>IF(B87&lt;='Informações do financiamento'!$C$6,C87*($C$2),"")</f>
        <v>133.26473315398155</v>
      </c>
      <c r="E87" s="21">
        <f>IF(B87&lt;='Informações do financiamento'!$C$6,C87+D87,"")</f>
        <v>16083.264733153981</v>
      </c>
      <c r="F87" s="21">
        <f>IF(I86=0,IF(B87&lt;='Informações do financiamento'!$C$6,F86,""),IF(B87&lt;='Informações do financiamento'!$C$6,H86/('Informações do financiamento'!$C$6-B87+1),""))</f>
        <v>50</v>
      </c>
      <c r="G87" s="21">
        <f>IF(B87&lt;='Informações do financiamento'!$C$6,F87+D87+I87,"")</f>
        <v>183.26473315398155</v>
      </c>
      <c r="H87" s="21">
        <f>IF(B87&lt;='Informações do financiamento'!$C$6,E87-G87,"")</f>
        <v>15900</v>
      </c>
      <c r="I87" s="22">
        <f t="shared" si="0"/>
        <v>0</v>
      </c>
      <c r="J87" s="38"/>
      <c r="K87" s="38"/>
      <c r="L87" s="38"/>
      <c r="M87" s="20">
        <f t="shared" si="1"/>
        <v>82</v>
      </c>
      <c r="N87" s="21">
        <f>IF(M87&lt;='Informações do financiamento'!$C$6,S86,"")</f>
        <v>19284.437494758637</v>
      </c>
      <c r="O87" s="21">
        <f>IF(M87&lt;='Informações do financiamento'!$C$6,N87*($C$2),"")</f>
        <v>161.12447754004052</v>
      </c>
      <c r="P87" s="21">
        <f>IF(M87&lt;='Informações do financiamento'!$C$6,N87+O87,"")</f>
        <v>19445.561972298678</v>
      </c>
      <c r="Q87" s="21">
        <f>IF(M87&lt;='Informações do financiamento'!$C$6,'Tabelas com amortização extra'!R87-'Tabelas com amortização extra'!O87,"")</f>
        <v>12.193540446946344</v>
      </c>
      <c r="R87" s="21">
        <f>IF(M87&lt;='Informações do financiamento'!$C$6,(N87*$C$2)/(1-(1/(1+$C$2)^('Informações do financiamento'!$C$6-M86)))+T87,"")</f>
        <v>173.31801798698686</v>
      </c>
      <c r="S87" s="21">
        <f>IF(M87&lt;='Informações do financiamento'!$C$6,P87-R87,"")</f>
        <v>19272.243954311693</v>
      </c>
      <c r="T87" s="22">
        <f t="shared" si="2"/>
        <v>0</v>
      </c>
      <c r="U87" s="27"/>
    </row>
    <row r="88" spans="1:21" ht="20.25" customHeight="1">
      <c r="A88" s="27"/>
      <c r="B88" s="20">
        <f>IF(B87&lt;'Informações do financiamento'!$C$6,('Tabelas com amortização extra'!B87+1),"")</f>
        <v>83</v>
      </c>
      <c r="C88" s="21">
        <f>IF(B88&lt;='Informações do financiamento'!$C$6,H87,"")</f>
        <v>15900</v>
      </c>
      <c r="D88" s="21">
        <f>IF(B88&lt;='Informações do financiamento'!$C$6,C88*($C$2),"")</f>
        <v>132.84697536979979</v>
      </c>
      <c r="E88" s="21">
        <f>IF(B88&lt;='Informações do financiamento'!$C$6,C88+D88,"")</f>
        <v>16032.846975369799</v>
      </c>
      <c r="F88" s="21">
        <f>IF(I87=0,IF(B88&lt;='Informações do financiamento'!$C$6,F87,""),IF(B88&lt;='Informações do financiamento'!$C$6,H87/('Informações do financiamento'!$C$6-B88+1),""))</f>
        <v>50</v>
      </c>
      <c r="G88" s="21">
        <f>IF(B88&lt;='Informações do financiamento'!$C$6,F88+D88+I88,"")</f>
        <v>182.84697536979979</v>
      </c>
      <c r="H88" s="21">
        <f>IF(B88&lt;='Informações do financiamento'!$C$6,E88-G88,"")</f>
        <v>15850</v>
      </c>
      <c r="I88" s="22">
        <f t="shared" si="0"/>
        <v>0</v>
      </c>
      <c r="J88" s="38"/>
      <c r="K88" s="38"/>
      <c r="L88" s="38"/>
      <c r="M88" s="20">
        <f t="shared" si="1"/>
        <v>83</v>
      </c>
      <c r="N88" s="21">
        <f>IF(M88&lt;='Informações do financiamento'!$C$6,S87,"")</f>
        <v>19272.243954311693</v>
      </c>
      <c r="O88" s="21">
        <f>IF(M88&lt;='Informações do financiamento'!$C$6,N88*($C$2),"")</f>
        <v>161.0225986112716</v>
      </c>
      <c r="P88" s="21">
        <f>IF(M88&lt;='Informações do financiamento'!$C$6,N88+O88,"")</f>
        <v>19433.266552922963</v>
      </c>
      <c r="Q88" s="21">
        <f>IF(M88&lt;='Informações do financiamento'!$C$6,'Tabelas com amortização extra'!R88-'Tabelas com amortização extra'!O88,"")</f>
        <v>12.295419375715284</v>
      </c>
      <c r="R88" s="21">
        <f>IF(M88&lt;='Informações do financiamento'!$C$6,(N88*$C$2)/(1-(1/(1+$C$2)^('Informações do financiamento'!$C$6-M87)))+T88,"")</f>
        <v>173.31801798698689</v>
      </c>
      <c r="S88" s="21">
        <f>IF(M88&lt;='Informações do financiamento'!$C$6,P88-R88,"")</f>
        <v>19259.948534935975</v>
      </c>
      <c r="T88" s="22">
        <f t="shared" si="2"/>
        <v>0</v>
      </c>
      <c r="U88" s="27"/>
    </row>
    <row r="89" spans="1:21" ht="20.25" customHeight="1">
      <c r="A89" s="27"/>
      <c r="B89" s="20">
        <f>IF(B88&lt;'Informações do financiamento'!$C$6,('Tabelas com amortização extra'!B88+1),"")</f>
        <v>84</v>
      </c>
      <c r="C89" s="21">
        <f>IF(B89&lt;='Informações do financiamento'!$C$6,H88,"")</f>
        <v>15850</v>
      </c>
      <c r="D89" s="21">
        <f>IF(B89&lt;='Informações do financiamento'!$C$6,C89*($C$2),"")</f>
        <v>132.42921758561803</v>
      </c>
      <c r="E89" s="21">
        <f>IF(B89&lt;='Informações do financiamento'!$C$6,C89+D89,"")</f>
        <v>15982.429217585617</v>
      </c>
      <c r="F89" s="21">
        <f>IF(I88=0,IF(B89&lt;='Informações do financiamento'!$C$6,F88,""),IF(B89&lt;='Informações do financiamento'!$C$6,H88/('Informações do financiamento'!$C$6-B89+1),""))</f>
        <v>50</v>
      </c>
      <c r="G89" s="21">
        <f>IF(B89&lt;='Informações do financiamento'!$C$6,F89+D89+I89,"")</f>
        <v>182.42921758561803</v>
      </c>
      <c r="H89" s="21">
        <f>IF(B89&lt;='Informações do financiamento'!$C$6,E89-G89,"")</f>
        <v>15800</v>
      </c>
      <c r="I89" s="22">
        <f t="shared" si="0"/>
        <v>0</v>
      </c>
      <c r="J89" s="38"/>
      <c r="K89" s="38"/>
      <c r="L89" s="38"/>
      <c r="M89" s="20">
        <f t="shared" si="1"/>
        <v>84</v>
      </c>
      <c r="N89" s="21">
        <f>IF(M89&lt;='Informações do financiamento'!$C$6,S88,"")</f>
        <v>19259.948534935975</v>
      </c>
      <c r="O89" s="21">
        <f>IF(M89&lt;='Informações do financiamento'!$C$6,N89*($C$2),"")</f>
        <v>160.91986846819188</v>
      </c>
      <c r="P89" s="21">
        <f>IF(M89&lt;='Informações do financiamento'!$C$6,N89+O89,"")</f>
        <v>19420.868403404165</v>
      </c>
      <c r="Q89" s="21">
        <f>IF(M89&lt;='Informações do financiamento'!$C$6,'Tabelas com amortização extra'!R89-'Tabelas com amortização extra'!O89,"")</f>
        <v>12.39814951879498</v>
      </c>
      <c r="R89" s="21">
        <f>IF(M89&lt;='Informações do financiamento'!$C$6,(N89*$C$2)/(1-(1/(1+$C$2)^('Informações do financiamento'!$C$6-M88)))+T89,"")</f>
        <v>173.31801798698686</v>
      </c>
      <c r="S89" s="21">
        <f>IF(M89&lt;='Informações do financiamento'!$C$6,P89-R89,"")</f>
        <v>19247.55038541718</v>
      </c>
      <c r="T89" s="22">
        <f t="shared" si="2"/>
        <v>0</v>
      </c>
      <c r="U89" s="27"/>
    </row>
    <row r="90" spans="1:21" ht="20.25" customHeight="1">
      <c r="A90" s="27"/>
      <c r="B90" s="20">
        <f>IF(B89&lt;'Informações do financiamento'!$C$6,('Tabelas com amortização extra'!B89+1),"")</f>
        <v>85</v>
      </c>
      <c r="C90" s="21">
        <f>IF(B90&lt;='Informações do financiamento'!$C$6,H89,"")</f>
        <v>15800</v>
      </c>
      <c r="D90" s="21">
        <f>IF(B90&lt;='Informações do financiamento'!$C$6,C90*($C$2),"")</f>
        <v>132.01145980143627</v>
      </c>
      <c r="E90" s="21">
        <f>IF(B90&lt;='Informações do financiamento'!$C$6,C90+D90,"")</f>
        <v>15932.011459801437</v>
      </c>
      <c r="F90" s="21">
        <f>IF(I89=0,IF(B90&lt;='Informações do financiamento'!$C$6,F89,""),IF(B90&lt;='Informações do financiamento'!$C$6,H89/('Informações do financiamento'!$C$6-B90+1),""))</f>
        <v>50</v>
      </c>
      <c r="G90" s="21">
        <f>IF(B90&lt;='Informações do financiamento'!$C$6,F90+D90+I90,"")</f>
        <v>182.01145980143627</v>
      </c>
      <c r="H90" s="21">
        <f>IF(B90&lt;='Informações do financiamento'!$C$6,E90-G90,"")</f>
        <v>15750</v>
      </c>
      <c r="I90" s="22">
        <f t="shared" si="0"/>
        <v>0</v>
      </c>
      <c r="J90" s="38"/>
      <c r="K90" s="38"/>
      <c r="L90" s="38"/>
      <c r="M90" s="20">
        <f t="shared" si="1"/>
        <v>85</v>
      </c>
      <c r="N90" s="21">
        <f>IF(M90&lt;='Informações do financiamento'!$C$6,S89,"")</f>
        <v>19247.55038541718</v>
      </c>
      <c r="O90" s="21">
        <f>IF(M90&lt;='Informações do financiamento'!$C$6,N90*($C$2),"")</f>
        <v>160.81627999877338</v>
      </c>
      <c r="P90" s="21">
        <f>IF(M90&lt;='Informações do financiamento'!$C$6,N90+O90,"")</f>
        <v>19408.366665415953</v>
      </c>
      <c r="Q90" s="21">
        <f>IF(M90&lt;='Informações do financiamento'!$C$6,'Tabelas com amortização extra'!R90-'Tabelas com amortização extra'!O90,"")</f>
        <v>12.501737988213506</v>
      </c>
      <c r="R90" s="21">
        <f>IF(M90&lt;='Informações do financiamento'!$C$6,(N90*$C$2)/(1-(1/(1+$C$2)^('Informações do financiamento'!$C$6-M89)))+T90,"")</f>
        <v>173.31801798698689</v>
      </c>
      <c r="S90" s="21">
        <f>IF(M90&lt;='Informações do financiamento'!$C$6,P90-R90,"")</f>
        <v>19235.048647428965</v>
      </c>
      <c r="T90" s="22">
        <f t="shared" si="2"/>
        <v>0</v>
      </c>
      <c r="U90" s="27"/>
    </row>
    <row r="91" spans="1:21" ht="20.25" customHeight="1">
      <c r="A91" s="27"/>
      <c r="B91" s="20">
        <f>IF(B90&lt;'Informações do financiamento'!$C$6,('Tabelas com amortização extra'!B90+1),"")</f>
        <v>86</v>
      </c>
      <c r="C91" s="21">
        <f>IF(B91&lt;='Informações do financiamento'!$C$6,H90,"")</f>
        <v>15750</v>
      </c>
      <c r="D91" s="21">
        <f>IF(B91&lt;='Informações do financiamento'!$C$6,C91*($C$2),"")</f>
        <v>131.59370201725451</v>
      </c>
      <c r="E91" s="21">
        <f>IF(B91&lt;='Informações do financiamento'!$C$6,C91+D91,"")</f>
        <v>15881.593702017255</v>
      </c>
      <c r="F91" s="21">
        <f>IF(I90=0,IF(B91&lt;='Informações do financiamento'!$C$6,F90,""),IF(B91&lt;='Informações do financiamento'!$C$6,H90/('Informações do financiamento'!$C$6-B91+1),""))</f>
        <v>50</v>
      </c>
      <c r="G91" s="21">
        <f>IF(B91&lt;='Informações do financiamento'!$C$6,F91+D91+I91,"")</f>
        <v>181.59370201725451</v>
      </c>
      <c r="H91" s="21">
        <f>IF(B91&lt;='Informações do financiamento'!$C$6,E91-G91,"")</f>
        <v>15700</v>
      </c>
      <c r="I91" s="22">
        <f t="shared" si="0"/>
        <v>0</v>
      </c>
      <c r="J91" s="38"/>
      <c r="K91" s="38"/>
      <c r="L91" s="38"/>
      <c r="M91" s="20">
        <f t="shared" si="1"/>
        <v>86</v>
      </c>
      <c r="N91" s="21">
        <f>IF(M91&lt;='Informações do financiamento'!$C$6,S90,"")</f>
        <v>19235.048647428965</v>
      </c>
      <c r="O91" s="21">
        <f>IF(M91&lt;='Informações do financiamento'!$C$6,N91*($C$2),"")</f>
        <v>160.71182603156581</v>
      </c>
      <c r="P91" s="21">
        <f>IF(M91&lt;='Informações do financiamento'!$C$6,N91+O91,"")</f>
        <v>19395.76047346053</v>
      </c>
      <c r="Q91" s="21">
        <f>IF(M91&lt;='Informações do financiamento'!$C$6,'Tabelas com amortização extra'!R91-'Tabelas com amortização extra'!O91,"")</f>
        <v>12.606191955421053</v>
      </c>
      <c r="R91" s="21">
        <f>IF(M91&lt;='Informações do financiamento'!$C$6,(N91*$C$2)/(1-(1/(1+$C$2)^('Informações do financiamento'!$C$6-M90)))+T91,"")</f>
        <v>173.31801798698686</v>
      </c>
      <c r="S91" s="21">
        <f>IF(M91&lt;='Informações do financiamento'!$C$6,P91-R91,"")</f>
        <v>19222.442455473545</v>
      </c>
      <c r="T91" s="22">
        <f t="shared" si="2"/>
        <v>0</v>
      </c>
      <c r="U91" s="27"/>
    </row>
    <row r="92" spans="1:21" ht="20.25" customHeight="1">
      <c r="A92" s="27"/>
      <c r="B92" s="20">
        <f>IF(B91&lt;'Informações do financiamento'!$C$6,('Tabelas com amortização extra'!B91+1),"")</f>
        <v>87</v>
      </c>
      <c r="C92" s="21">
        <f>IF(B92&lt;='Informações do financiamento'!$C$6,H91,"")</f>
        <v>15700</v>
      </c>
      <c r="D92" s="21">
        <f>IF(B92&lt;='Informações do financiamento'!$C$6,C92*($C$2),"")</f>
        <v>131.17594423307276</v>
      </c>
      <c r="E92" s="21">
        <f>IF(B92&lt;='Informações do financiamento'!$C$6,C92+D92,"")</f>
        <v>15831.175944233073</v>
      </c>
      <c r="F92" s="21">
        <f>IF(I91=0,IF(B92&lt;='Informações do financiamento'!$C$6,F91,""),IF(B92&lt;='Informações do financiamento'!$C$6,H91/('Informações do financiamento'!$C$6-B92+1),""))</f>
        <v>50</v>
      </c>
      <c r="G92" s="21">
        <f>IF(B92&lt;='Informações do financiamento'!$C$6,F92+D92+I92,"")</f>
        <v>181.17594423307276</v>
      </c>
      <c r="H92" s="21">
        <f>IF(B92&lt;='Informações do financiamento'!$C$6,E92-G92,"")</f>
        <v>15650</v>
      </c>
      <c r="I92" s="22">
        <f t="shared" si="0"/>
        <v>0</v>
      </c>
      <c r="J92" s="38"/>
      <c r="K92" s="38"/>
      <c r="L92" s="38"/>
      <c r="M92" s="20">
        <f t="shared" si="1"/>
        <v>87</v>
      </c>
      <c r="N92" s="21">
        <f>IF(M92&lt;='Informações do financiamento'!$C$6,S91,"")</f>
        <v>19222.442455473545</v>
      </c>
      <c r="O92" s="21">
        <f>IF(M92&lt;='Informações do financiamento'!$C$6,N92*($C$2),"")</f>
        <v>160.60649933520048</v>
      </c>
      <c r="P92" s="21">
        <f>IF(M92&lt;='Informações do financiamento'!$C$6,N92+O92,"")</f>
        <v>19383.048954808746</v>
      </c>
      <c r="Q92" s="21">
        <f>IF(M92&lt;='Informações do financiamento'!$C$6,'Tabelas com amortização extra'!R92-'Tabelas com amortização extra'!O92,"")</f>
        <v>12.711518651786349</v>
      </c>
      <c r="R92" s="21">
        <f>IF(M92&lt;='Informações do financiamento'!$C$6,(N92*$C$2)/(1-(1/(1+$C$2)^('Informações do financiamento'!$C$6-M91)))+T92,"")</f>
        <v>173.31801798698683</v>
      </c>
      <c r="S92" s="21">
        <f>IF(M92&lt;='Informações do financiamento'!$C$6,P92-R92,"")</f>
        <v>19209.730936821761</v>
      </c>
      <c r="T92" s="22">
        <f t="shared" si="2"/>
        <v>0</v>
      </c>
      <c r="U92" s="27"/>
    </row>
    <row r="93" spans="1:21" ht="20.25" customHeight="1">
      <c r="A93" s="27"/>
      <c r="B93" s="20">
        <f>IF(B92&lt;'Informações do financiamento'!$C$6,('Tabelas com amortização extra'!B92+1),"")</f>
        <v>88</v>
      </c>
      <c r="C93" s="21">
        <f>IF(B93&lt;='Informações do financiamento'!$C$6,H92,"")</f>
        <v>15650</v>
      </c>
      <c r="D93" s="21">
        <f>IF(B93&lt;='Informações do financiamento'!$C$6,C93*($C$2),"")</f>
        <v>130.758186448891</v>
      </c>
      <c r="E93" s="21">
        <f>IF(B93&lt;='Informações do financiamento'!$C$6,C93+D93,"")</f>
        <v>15780.758186448891</v>
      </c>
      <c r="F93" s="21">
        <f>IF(I92=0,IF(B93&lt;='Informações do financiamento'!$C$6,F92,""),IF(B93&lt;='Informações do financiamento'!$C$6,H92/('Informações do financiamento'!$C$6-B93+1),""))</f>
        <v>50</v>
      </c>
      <c r="G93" s="21">
        <f>IF(B93&lt;='Informações do financiamento'!$C$6,F93+D93+I93,"")</f>
        <v>180.758186448891</v>
      </c>
      <c r="H93" s="21">
        <f>IF(B93&lt;='Informações do financiamento'!$C$6,E93-G93,"")</f>
        <v>15600</v>
      </c>
      <c r="I93" s="22">
        <f t="shared" si="0"/>
        <v>0</v>
      </c>
      <c r="J93" s="38"/>
      <c r="K93" s="38"/>
      <c r="L93" s="38"/>
      <c r="M93" s="20">
        <f t="shared" si="1"/>
        <v>88</v>
      </c>
      <c r="N93" s="21">
        <f>IF(M93&lt;='Informações do financiamento'!$C$6,S92,"")</f>
        <v>19209.730936821761</v>
      </c>
      <c r="O93" s="21">
        <f>IF(M93&lt;='Informações do financiamento'!$C$6,N93*($C$2),"")</f>
        <v>160.50029261788941</v>
      </c>
      <c r="P93" s="21">
        <f>IF(M93&lt;='Informações do financiamento'!$C$6,N93+O93,"")</f>
        <v>19370.231229439651</v>
      </c>
      <c r="Q93" s="21">
        <f>IF(M93&lt;='Informações do financiamento'!$C$6,'Tabelas com amortização extra'!R93-'Tabelas com amortização extra'!O93,"")</f>
        <v>12.817725369097474</v>
      </c>
      <c r="R93" s="21">
        <f>IF(M93&lt;='Informações do financiamento'!$C$6,(N93*$C$2)/(1-(1/(1+$C$2)^('Informações do financiamento'!$C$6-M92)))+T93,"")</f>
        <v>173.31801798698689</v>
      </c>
      <c r="S93" s="21">
        <f>IF(M93&lt;='Informações do financiamento'!$C$6,P93-R93,"")</f>
        <v>19196.913211452666</v>
      </c>
      <c r="T93" s="22">
        <f t="shared" si="2"/>
        <v>0</v>
      </c>
      <c r="U93" s="27"/>
    </row>
    <row r="94" spans="1:21" ht="20.25" customHeight="1">
      <c r="A94" s="27"/>
      <c r="B94" s="20">
        <f>IF(B93&lt;'Informações do financiamento'!$C$6,('Tabelas com amortização extra'!B93+1),"")</f>
        <v>89</v>
      </c>
      <c r="C94" s="21">
        <f>IF(B94&lt;='Informações do financiamento'!$C$6,H93,"")</f>
        <v>15600</v>
      </c>
      <c r="D94" s="21">
        <f>IF(B94&lt;='Informações do financiamento'!$C$6,C94*($C$2),"")</f>
        <v>130.34042866470924</v>
      </c>
      <c r="E94" s="21">
        <f>IF(B94&lt;='Informações do financiamento'!$C$6,C94+D94,"")</f>
        <v>15730.340428664709</v>
      </c>
      <c r="F94" s="21">
        <f>IF(I93=0,IF(B94&lt;='Informações do financiamento'!$C$6,F93,""),IF(B94&lt;='Informações do financiamento'!$C$6,H93/('Informações do financiamento'!$C$6-B94+1),""))</f>
        <v>50</v>
      </c>
      <c r="G94" s="21">
        <f>IF(B94&lt;='Informações do financiamento'!$C$6,F94+D94+I94,"")</f>
        <v>180.34042866470924</v>
      </c>
      <c r="H94" s="21">
        <f>IF(B94&lt;='Informações do financiamento'!$C$6,E94-G94,"")</f>
        <v>15550</v>
      </c>
      <c r="I94" s="22">
        <f t="shared" si="0"/>
        <v>0</v>
      </c>
      <c r="J94" s="38"/>
      <c r="K94" s="38"/>
      <c r="L94" s="38"/>
      <c r="M94" s="20">
        <f t="shared" si="1"/>
        <v>89</v>
      </c>
      <c r="N94" s="21">
        <f>IF(M94&lt;='Informações do financiamento'!$C$6,S93,"")</f>
        <v>19196.913211452666</v>
      </c>
      <c r="O94" s="21">
        <f>IF(M94&lt;='Informações do financiamento'!$C$6,N94*($C$2),"")</f>
        <v>160.39319852692054</v>
      </c>
      <c r="P94" s="21">
        <f>IF(M94&lt;='Informações do financiamento'!$C$6,N94+O94,"")</f>
        <v>19357.306409979585</v>
      </c>
      <c r="Q94" s="21">
        <f>IF(M94&lt;='Informações do financiamento'!$C$6,'Tabelas com amortização extra'!R94-'Tabelas com amortização extra'!O94,"")</f>
        <v>12.924819460066374</v>
      </c>
      <c r="R94" s="21">
        <f>IF(M94&lt;='Informações do financiamento'!$C$6,(N94*$C$2)/(1-(1/(1+$C$2)^('Informações do financiamento'!$C$6-M93)))+T94,"")</f>
        <v>173.31801798698692</v>
      </c>
      <c r="S94" s="21">
        <f>IF(M94&lt;='Informações do financiamento'!$C$6,P94-R94,"")</f>
        <v>19183.988391992596</v>
      </c>
      <c r="T94" s="22">
        <f t="shared" si="2"/>
        <v>0</v>
      </c>
      <c r="U94" s="27"/>
    </row>
    <row r="95" spans="1:21" ht="20.25" customHeight="1">
      <c r="A95" s="27"/>
      <c r="B95" s="20">
        <f>IF(B94&lt;'Informações do financiamento'!$C$6,('Tabelas com amortização extra'!B94+1),"")</f>
        <v>90</v>
      </c>
      <c r="C95" s="21">
        <f>IF(B95&lt;='Informações do financiamento'!$C$6,H94,"")</f>
        <v>15550</v>
      </c>
      <c r="D95" s="21">
        <f>IF(B95&lt;='Informações do financiamento'!$C$6,C95*($C$2),"")</f>
        <v>129.92267088052748</v>
      </c>
      <c r="E95" s="21">
        <f>IF(B95&lt;='Informações do financiamento'!$C$6,C95+D95,"")</f>
        <v>15679.922670880527</v>
      </c>
      <c r="F95" s="21">
        <f>IF(I94=0,IF(B95&lt;='Informações do financiamento'!$C$6,F94,""),IF(B95&lt;='Informações do financiamento'!$C$6,H94/('Informações do financiamento'!$C$6-B95+1),""))</f>
        <v>50</v>
      </c>
      <c r="G95" s="21">
        <f>IF(B95&lt;='Informações do financiamento'!$C$6,F95+D95+I95,"")</f>
        <v>179.92267088052748</v>
      </c>
      <c r="H95" s="21">
        <f>IF(B95&lt;='Informações do financiamento'!$C$6,E95-G95,"")</f>
        <v>15500</v>
      </c>
      <c r="I95" s="22">
        <f t="shared" si="0"/>
        <v>0</v>
      </c>
      <c r="J95" s="38"/>
      <c r="K95" s="38"/>
      <c r="L95" s="38"/>
      <c r="M95" s="20">
        <f t="shared" si="1"/>
        <v>90</v>
      </c>
      <c r="N95" s="21">
        <f>IF(M95&lt;='Informações do financiamento'!$C$6,S94,"")</f>
        <v>19183.988391992596</v>
      </c>
      <c r="O95" s="21">
        <f>IF(M95&lt;='Informações do financiamento'!$C$6,N95*($C$2),"")</f>
        <v>160.28520964814876</v>
      </c>
      <c r="P95" s="21">
        <f>IF(M95&lt;='Informações do financiamento'!$C$6,N95+O95,"")</f>
        <v>19344.273601640743</v>
      </c>
      <c r="Q95" s="21">
        <f>IF(M95&lt;='Informações do financiamento'!$C$6,'Tabelas com amortização extra'!R95-'Tabelas com amortização extra'!O95,"")</f>
        <v>13.032808338838095</v>
      </c>
      <c r="R95" s="21">
        <f>IF(M95&lt;='Informações do financiamento'!$C$6,(N95*$C$2)/(1-(1/(1+$C$2)^('Informações do financiamento'!$C$6-M94)))+T95,"")</f>
        <v>173.31801798698686</v>
      </c>
      <c r="S95" s="21">
        <f>IF(M95&lt;='Informações do financiamento'!$C$6,P95-R95,"")</f>
        <v>19170.955583653758</v>
      </c>
      <c r="T95" s="22">
        <f t="shared" si="2"/>
        <v>0</v>
      </c>
      <c r="U95" s="27"/>
    </row>
    <row r="96" spans="1:21" ht="20.25" customHeight="1">
      <c r="A96" s="27"/>
      <c r="B96" s="20">
        <f>IF(B95&lt;'Informações do financiamento'!$C$6,('Tabelas com amortização extra'!B95+1),"")</f>
        <v>91</v>
      </c>
      <c r="C96" s="21">
        <f>IF(B96&lt;='Informações do financiamento'!$C$6,H95,"")</f>
        <v>15500</v>
      </c>
      <c r="D96" s="21">
        <f>IF(B96&lt;='Informações do financiamento'!$C$6,C96*($C$2),"")</f>
        <v>129.50491309634572</v>
      </c>
      <c r="E96" s="21">
        <f>IF(B96&lt;='Informações do financiamento'!$C$6,C96+D96,"")</f>
        <v>15629.504913096345</v>
      </c>
      <c r="F96" s="21">
        <f>IF(I95=0,IF(B96&lt;='Informações do financiamento'!$C$6,F95,""),IF(B96&lt;='Informações do financiamento'!$C$6,H95/('Informações do financiamento'!$C$6-B96+1),""))</f>
        <v>50</v>
      </c>
      <c r="G96" s="21">
        <f>IF(B96&lt;='Informações do financiamento'!$C$6,F96+D96+I96,"")</f>
        <v>179.50491309634572</v>
      </c>
      <c r="H96" s="21">
        <f>IF(B96&lt;='Informações do financiamento'!$C$6,E96-G96,"")</f>
        <v>15450</v>
      </c>
      <c r="I96" s="22">
        <f t="shared" si="0"/>
        <v>0</v>
      </c>
      <c r="J96" s="38"/>
      <c r="K96" s="38"/>
      <c r="L96" s="38"/>
      <c r="M96" s="20">
        <f t="shared" si="1"/>
        <v>91</v>
      </c>
      <c r="N96" s="21">
        <f>IF(M96&lt;='Informações do financiamento'!$C$6,S95,"")</f>
        <v>19170.955583653758</v>
      </c>
      <c r="O96" s="21">
        <f>IF(M96&lt;='Informações do financiamento'!$C$6,N96*($C$2),"")</f>
        <v>160.17631850548281</v>
      </c>
      <c r="P96" s="21">
        <f>IF(M96&lt;='Informações do financiamento'!$C$6,N96+O96,"")</f>
        <v>19331.131902159243</v>
      </c>
      <c r="Q96" s="21">
        <f>IF(M96&lt;='Informações do financiamento'!$C$6,'Tabelas com amortização extra'!R96-'Tabelas com amortização extra'!O96,"")</f>
        <v>13.141699481504077</v>
      </c>
      <c r="R96" s="21">
        <f>IF(M96&lt;='Informações do financiamento'!$C$6,(N96*$C$2)/(1-(1/(1+$C$2)^('Informações do financiamento'!$C$6-M95)))+T96,"")</f>
        <v>173.31801798698689</v>
      </c>
      <c r="S96" s="21">
        <f>IF(M96&lt;='Informações do financiamento'!$C$6,P96-R96,"")</f>
        <v>19157.813884172254</v>
      </c>
      <c r="T96" s="22">
        <f t="shared" si="2"/>
        <v>0</v>
      </c>
      <c r="U96" s="27"/>
    </row>
    <row r="97" spans="1:21" ht="20.25" customHeight="1">
      <c r="A97" s="27"/>
      <c r="B97" s="20">
        <f>IF(B96&lt;'Informações do financiamento'!$C$6,('Tabelas com amortização extra'!B96+1),"")</f>
        <v>92</v>
      </c>
      <c r="C97" s="21">
        <f>IF(B97&lt;='Informações do financiamento'!$C$6,H96,"")</f>
        <v>15450</v>
      </c>
      <c r="D97" s="21">
        <f>IF(B97&lt;='Informações do financiamento'!$C$6,C97*($C$2),"")</f>
        <v>129.08715531216396</v>
      </c>
      <c r="E97" s="21">
        <f>IF(B97&lt;='Informações do financiamento'!$C$6,C97+D97,"")</f>
        <v>15579.087155312163</v>
      </c>
      <c r="F97" s="21">
        <f>IF(I96=0,IF(B97&lt;='Informações do financiamento'!$C$6,F96,""),IF(B97&lt;='Informações do financiamento'!$C$6,H96/('Informações do financiamento'!$C$6-B97+1),""))</f>
        <v>50</v>
      </c>
      <c r="G97" s="21">
        <f>IF(B97&lt;='Informações do financiamento'!$C$6,F97+D97+I97,"")</f>
        <v>179.08715531216396</v>
      </c>
      <c r="H97" s="21">
        <f>IF(B97&lt;='Informações do financiamento'!$C$6,E97-G97,"")</f>
        <v>15400</v>
      </c>
      <c r="I97" s="22">
        <f t="shared" si="0"/>
        <v>0</v>
      </c>
      <c r="J97" s="38"/>
      <c r="K97" s="38"/>
      <c r="L97" s="38"/>
      <c r="M97" s="20">
        <f t="shared" si="1"/>
        <v>92</v>
      </c>
      <c r="N97" s="21">
        <f>IF(M97&lt;='Informações do financiamento'!$C$6,S96,"")</f>
        <v>19157.813884172254</v>
      </c>
      <c r="O97" s="21">
        <f>IF(M97&lt;='Informações do financiamento'!$C$6,N97*($C$2),"")</f>
        <v>160.06651756036729</v>
      </c>
      <c r="P97" s="21">
        <f>IF(M97&lt;='Informações do financiamento'!$C$6,N97+O97,"")</f>
        <v>19317.880401732622</v>
      </c>
      <c r="Q97" s="21">
        <f>IF(M97&lt;='Informações do financiamento'!$C$6,'Tabelas com amortização extra'!R97-'Tabelas com amortização extra'!O97,"")</f>
        <v>13.2515004266196</v>
      </c>
      <c r="R97" s="21">
        <f>IF(M97&lt;='Informações do financiamento'!$C$6,(N97*$C$2)/(1-(1/(1+$C$2)^('Informações do financiamento'!$C$6-M96)))+T97,"")</f>
        <v>173.31801798698689</v>
      </c>
      <c r="S97" s="21">
        <f>IF(M97&lt;='Informações do financiamento'!$C$6,P97-R97,"")</f>
        <v>19144.562383745637</v>
      </c>
      <c r="T97" s="22">
        <f t="shared" si="2"/>
        <v>0</v>
      </c>
      <c r="U97" s="27"/>
    </row>
    <row r="98" spans="1:21" ht="20.25" customHeight="1">
      <c r="A98" s="27"/>
      <c r="B98" s="20">
        <f>IF(B97&lt;'Informações do financiamento'!$C$6,('Tabelas com amortização extra'!B97+1),"")</f>
        <v>93</v>
      </c>
      <c r="C98" s="21">
        <f>IF(B98&lt;='Informações do financiamento'!$C$6,H97,"")</f>
        <v>15400</v>
      </c>
      <c r="D98" s="21">
        <f>IF(B98&lt;='Informações do financiamento'!$C$6,C98*($C$2),"")</f>
        <v>128.6693975279822</v>
      </c>
      <c r="E98" s="21">
        <f>IF(B98&lt;='Informações do financiamento'!$C$6,C98+D98,"")</f>
        <v>15528.669397527981</v>
      </c>
      <c r="F98" s="21">
        <f>IF(I97=0,IF(B98&lt;='Informações do financiamento'!$C$6,F97,""),IF(B98&lt;='Informações do financiamento'!$C$6,H97/('Informações do financiamento'!$C$6-B98+1),""))</f>
        <v>50</v>
      </c>
      <c r="G98" s="21">
        <f>IF(B98&lt;='Informações do financiamento'!$C$6,F98+D98+I98,"")</f>
        <v>178.6693975279822</v>
      </c>
      <c r="H98" s="21">
        <f>IF(B98&lt;='Informações do financiamento'!$C$6,E98-G98,"")</f>
        <v>15350</v>
      </c>
      <c r="I98" s="22">
        <f t="shared" si="0"/>
        <v>0</v>
      </c>
      <c r="J98" s="38"/>
      <c r="K98" s="38"/>
      <c r="L98" s="38"/>
      <c r="M98" s="20">
        <f t="shared" si="1"/>
        <v>93</v>
      </c>
      <c r="N98" s="21">
        <f>IF(M98&lt;='Informações do financiamento'!$C$6,S97,"")</f>
        <v>19144.562383745637</v>
      </c>
      <c r="O98" s="21">
        <f>IF(M98&lt;='Informações do financiamento'!$C$6,N98*($C$2),"")</f>
        <v>159.95579921126114</v>
      </c>
      <c r="P98" s="21">
        <f>IF(M98&lt;='Informações do financiamento'!$C$6,N98+O98,"")</f>
        <v>19304.518182956897</v>
      </c>
      <c r="Q98" s="21">
        <f>IF(M98&lt;='Informações do financiamento'!$C$6,'Tabelas com amortização extra'!R98-'Tabelas com amortização extra'!O98,"")</f>
        <v>13.362218775725751</v>
      </c>
      <c r="R98" s="21">
        <f>IF(M98&lt;='Informações do financiamento'!$C$6,(N98*$C$2)/(1-(1/(1+$C$2)^('Informações do financiamento'!$C$6-M97)))+T98,"")</f>
        <v>173.31801798698689</v>
      </c>
      <c r="S98" s="21">
        <f>IF(M98&lt;='Informações do financiamento'!$C$6,P98-R98,"")</f>
        <v>19131.200164969909</v>
      </c>
      <c r="T98" s="22">
        <f t="shared" si="2"/>
        <v>0</v>
      </c>
      <c r="U98" s="27"/>
    </row>
    <row r="99" spans="1:21" ht="20.25" customHeight="1">
      <c r="A99" s="27"/>
      <c r="B99" s="20">
        <f>IF(B98&lt;'Informações do financiamento'!$C$6,('Tabelas com amortização extra'!B98+1),"")</f>
        <v>94</v>
      </c>
      <c r="C99" s="21">
        <f>IF(B99&lt;='Informações do financiamento'!$C$6,H98,"")</f>
        <v>15350</v>
      </c>
      <c r="D99" s="21">
        <f>IF(B99&lt;='Informações do financiamento'!$C$6,C99*($C$2),"")</f>
        <v>128.25163974380044</v>
      </c>
      <c r="E99" s="21">
        <f>IF(B99&lt;='Informações do financiamento'!$C$6,C99+D99,"")</f>
        <v>15478.251639743801</v>
      </c>
      <c r="F99" s="21">
        <f>IF(I98=0,IF(B99&lt;='Informações do financiamento'!$C$6,F98,""),IF(B99&lt;='Informações do financiamento'!$C$6,H98/('Informações do financiamento'!$C$6-B99+1),""))</f>
        <v>50</v>
      </c>
      <c r="G99" s="21">
        <f>IF(B99&lt;='Informações do financiamento'!$C$6,F99+D99+I99,"")</f>
        <v>178.25163974380044</v>
      </c>
      <c r="H99" s="21">
        <f>IF(B99&lt;='Informações do financiamento'!$C$6,E99-G99,"")</f>
        <v>15300</v>
      </c>
      <c r="I99" s="22">
        <f t="shared" si="0"/>
        <v>0</v>
      </c>
      <c r="J99" s="38"/>
      <c r="K99" s="38"/>
      <c r="L99" s="38"/>
      <c r="M99" s="20">
        <f t="shared" si="1"/>
        <v>94</v>
      </c>
      <c r="N99" s="21">
        <f>IF(M99&lt;='Informações do financiamento'!$C$6,S98,"")</f>
        <v>19131.200164969909</v>
      </c>
      <c r="O99" s="21">
        <f>IF(M99&lt;='Informações do financiamento'!$C$6,N99*($C$2),"")</f>
        <v>159.84415579311116</v>
      </c>
      <c r="P99" s="21">
        <f>IF(M99&lt;='Informações do financiamento'!$C$6,N99+O99,"")</f>
        <v>19291.04432076302</v>
      </c>
      <c r="Q99" s="21">
        <f>IF(M99&lt;='Informações do financiamento'!$C$6,'Tabelas com amortização extra'!R99-'Tabelas com amortização extra'!O99,"")</f>
        <v>13.47386219387576</v>
      </c>
      <c r="R99" s="21">
        <f>IF(M99&lt;='Informações do financiamento'!$C$6,(N99*$C$2)/(1-(1/(1+$C$2)^('Informações do financiamento'!$C$6-M98)))+T99,"")</f>
        <v>173.31801798698692</v>
      </c>
      <c r="S99" s="21">
        <f>IF(M99&lt;='Informações do financiamento'!$C$6,P99-R99,"")</f>
        <v>19117.726302776031</v>
      </c>
      <c r="T99" s="22">
        <f t="shared" si="2"/>
        <v>0</v>
      </c>
      <c r="U99" s="27"/>
    </row>
    <row r="100" spans="1:21" ht="20.25" customHeight="1">
      <c r="A100" s="27"/>
      <c r="B100" s="20">
        <f>IF(B99&lt;'Informações do financiamento'!$C$6,('Tabelas com amortização extra'!B99+1),"")</f>
        <v>95</v>
      </c>
      <c r="C100" s="21">
        <f>IF(B100&lt;='Informações do financiamento'!$C$6,H99,"")</f>
        <v>15300</v>
      </c>
      <c r="D100" s="21">
        <f>IF(B100&lt;='Informações do financiamento'!$C$6,C100*($C$2),"")</f>
        <v>127.83388195961867</v>
      </c>
      <c r="E100" s="21">
        <f>IF(B100&lt;='Informações do financiamento'!$C$6,C100+D100,"")</f>
        <v>15427.833881959619</v>
      </c>
      <c r="F100" s="21">
        <f>IF(I99=0,IF(B100&lt;='Informações do financiamento'!$C$6,F99,""),IF(B100&lt;='Informações do financiamento'!$C$6,H99/('Informações do financiamento'!$C$6-B100+1),""))</f>
        <v>50</v>
      </c>
      <c r="G100" s="21">
        <f>IF(B100&lt;='Informações do financiamento'!$C$6,F100+D100+I100,"")</f>
        <v>177.83388195961868</v>
      </c>
      <c r="H100" s="21">
        <f>IF(B100&lt;='Informações do financiamento'!$C$6,E100-G100,"")</f>
        <v>15250</v>
      </c>
      <c r="I100" s="22">
        <f t="shared" si="0"/>
        <v>0</v>
      </c>
      <c r="J100" s="38"/>
      <c r="K100" s="38"/>
      <c r="L100" s="38"/>
      <c r="M100" s="20">
        <f t="shared" si="1"/>
        <v>95</v>
      </c>
      <c r="N100" s="21">
        <f>IF(M100&lt;='Informações do financiamento'!$C$6,S99,"")</f>
        <v>19117.726302776031</v>
      </c>
      <c r="O100" s="21">
        <f>IF(M100&lt;='Informações do financiamento'!$C$6,N100*($C$2),"")</f>
        <v>159.73157957682145</v>
      </c>
      <c r="P100" s="21">
        <f>IF(M100&lt;='Informações do financiamento'!$C$6,N100+O100,"")</f>
        <v>19277.457882352854</v>
      </c>
      <c r="Q100" s="21">
        <f>IF(M100&lt;='Informações do financiamento'!$C$6,'Tabelas com amortização extra'!R100-'Tabelas com amortização extra'!O100,"")</f>
        <v>13.586438410165414</v>
      </c>
      <c r="R100" s="21">
        <f>IF(M100&lt;='Informações do financiamento'!$C$6,(N100*$C$2)/(1-(1/(1+$C$2)^('Informações do financiamento'!$C$6-M99)))+T100,"")</f>
        <v>173.31801798698686</v>
      </c>
      <c r="S100" s="21">
        <f>IF(M100&lt;='Informações do financiamento'!$C$6,P100-R100,"")</f>
        <v>19104.139864365869</v>
      </c>
      <c r="T100" s="22">
        <f t="shared" si="2"/>
        <v>0</v>
      </c>
      <c r="U100" s="27"/>
    </row>
    <row r="101" spans="1:21" ht="20.25" customHeight="1">
      <c r="A101" s="27"/>
      <c r="B101" s="20">
        <f>IF(B100&lt;'Informações do financiamento'!$C$6,('Tabelas com amortização extra'!B100+1),"")</f>
        <v>96</v>
      </c>
      <c r="C101" s="21">
        <f>IF(B101&lt;='Informações do financiamento'!$C$6,H100,"")</f>
        <v>15250</v>
      </c>
      <c r="D101" s="21">
        <f>IF(B101&lt;='Informações do financiamento'!$C$6,C101*($C$2),"")</f>
        <v>127.41612417543691</v>
      </c>
      <c r="E101" s="21">
        <f>IF(B101&lt;='Informações do financiamento'!$C$6,C101+D101,"")</f>
        <v>15377.416124175437</v>
      </c>
      <c r="F101" s="21">
        <f>IF(I100=0,IF(B101&lt;='Informações do financiamento'!$C$6,F100,""),IF(B101&lt;='Informações do financiamento'!$C$6,H100/('Informações do financiamento'!$C$6-B101+1),""))</f>
        <v>50</v>
      </c>
      <c r="G101" s="21">
        <f>IF(B101&lt;='Informações do financiamento'!$C$6,F101+D101+I101,"")</f>
        <v>177.41612417543689</v>
      </c>
      <c r="H101" s="21">
        <f>IF(B101&lt;='Informações do financiamento'!$C$6,E101-G101,"")</f>
        <v>15200</v>
      </c>
      <c r="I101" s="22">
        <f t="shared" si="0"/>
        <v>0</v>
      </c>
      <c r="J101" s="38"/>
      <c r="K101" s="38"/>
      <c r="L101" s="38"/>
      <c r="M101" s="20">
        <f t="shared" si="1"/>
        <v>96</v>
      </c>
      <c r="N101" s="21">
        <f>IF(M101&lt;='Informações do financiamento'!$C$6,S100,"")</f>
        <v>19104.139864365869</v>
      </c>
      <c r="O101" s="21">
        <f>IF(M101&lt;='Informações do financiamento'!$C$6,N101*($C$2),"")</f>
        <v>159.61806276871843</v>
      </c>
      <c r="P101" s="21">
        <f>IF(M101&lt;='Informações do financiamento'!$C$6,N101+O101,"")</f>
        <v>19263.757927134586</v>
      </c>
      <c r="Q101" s="21">
        <f>IF(M101&lt;='Informações do financiamento'!$C$6,'Tabelas com amortização extra'!R101-'Tabelas com amortização extra'!O101,"")</f>
        <v>13.699955218268457</v>
      </c>
      <c r="R101" s="21">
        <f>IF(M101&lt;='Informações do financiamento'!$C$6,(N101*$C$2)/(1-(1/(1+$C$2)^('Informações do financiamento'!$C$6-M100)))+T101,"")</f>
        <v>173.31801798698689</v>
      </c>
      <c r="S101" s="21">
        <f>IF(M101&lt;='Informações do financiamento'!$C$6,P101-R101,"")</f>
        <v>19090.439909147601</v>
      </c>
      <c r="T101" s="22">
        <f t="shared" si="2"/>
        <v>0</v>
      </c>
      <c r="U101" s="27"/>
    </row>
    <row r="102" spans="1:21" ht="20.25" customHeight="1">
      <c r="A102" s="27"/>
      <c r="B102" s="20">
        <f>IF(B101&lt;'Informações do financiamento'!$C$6,('Tabelas com amortização extra'!B101+1),"")</f>
        <v>97</v>
      </c>
      <c r="C102" s="21">
        <f>IF(B102&lt;='Informações do financiamento'!$C$6,H101,"")</f>
        <v>15200</v>
      </c>
      <c r="D102" s="21">
        <f>IF(B102&lt;='Informações do financiamento'!$C$6,C102*($C$2),"")</f>
        <v>126.99836639125515</v>
      </c>
      <c r="E102" s="21">
        <f>IF(B102&lt;='Informações do financiamento'!$C$6,C102+D102,"")</f>
        <v>15326.998366391255</v>
      </c>
      <c r="F102" s="21">
        <f>IF(I101=0,IF(B102&lt;='Informações do financiamento'!$C$6,F101,""),IF(B102&lt;='Informações do financiamento'!$C$6,H101/('Informações do financiamento'!$C$6-B102+1),""))</f>
        <v>50</v>
      </c>
      <c r="G102" s="21">
        <f>IF(B102&lt;='Informações do financiamento'!$C$6,F102+D102+I102,"")</f>
        <v>176.99836639125516</v>
      </c>
      <c r="H102" s="21">
        <f>IF(B102&lt;='Informações do financiamento'!$C$6,E102-G102,"")</f>
        <v>15150</v>
      </c>
      <c r="I102" s="22">
        <f t="shared" si="0"/>
        <v>0</v>
      </c>
      <c r="J102" s="38"/>
      <c r="K102" s="38"/>
      <c r="L102" s="38"/>
      <c r="M102" s="20">
        <f t="shared" si="1"/>
        <v>97</v>
      </c>
      <c r="N102" s="21">
        <f>IF(M102&lt;='Informações do financiamento'!$C$6,S101,"")</f>
        <v>19090.439909147601</v>
      </c>
      <c r="O102" s="21">
        <f>IF(M102&lt;='Informações do financiamento'!$C$6,N102*($C$2),"")</f>
        <v>159.50359751001096</v>
      </c>
      <c r="P102" s="21">
        <f>IF(M102&lt;='Informações do financiamento'!$C$6,N102+O102,"")</f>
        <v>19249.943506657612</v>
      </c>
      <c r="Q102" s="21">
        <f>IF(M102&lt;='Informações do financiamento'!$C$6,'Tabelas com amortização extra'!R102-'Tabelas com amortização extra'!O102,"")</f>
        <v>13.814420476975926</v>
      </c>
      <c r="R102" s="21">
        <f>IF(M102&lt;='Informações do financiamento'!$C$6,(N102*$C$2)/(1-(1/(1+$C$2)^('Informações do financiamento'!$C$6-M101)))+T102,"")</f>
        <v>173.31801798698689</v>
      </c>
      <c r="S102" s="21">
        <f>IF(M102&lt;='Informações do financiamento'!$C$6,P102-R102,"")</f>
        <v>19076.625488670623</v>
      </c>
      <c r="T102" s="22">
        <f t="shared" si="2"/>
        <v>0</v>
      </c>
      <c r="U102" s="27"/>
    </row>
    <row r="103" spans="1:21" ht="20.25" customHeight="1">
      <c r="A103" s="27"/>
      <c r="B103" s="20">
        <f>IF(B102&lt;'Informações do financiamento'!$C$6,('Tabelas com amortização extra'!B102+1),"")</f>
        <v>98</v>
      </c>
      <c r="C103" s="21">
        <f>IF(B103&lt;='Informações do financiamento'!$C$6,H102,"")</f>
        <v>15150</v>
      </c>
      <c r="D103" s="21">
        <f>IF(B103&lt;='Informações do financiamento'!$C$6,C103*($C$2),"")</f>
        <v>126.58060860707339</v>
      </c>
      <c r="E103" s="21">
        <f>IF(B103&lt;='Informações do financiamento'!$C$6,C103+D103,"")</f>
        <v>15276.580608607073</v>
      </c>
      <c r="F103" s="21">
        <f>IF(I102=0,IF(B103&lt;='Informações do financiamento'!$C$6,F102,""),IF(B103&lt;='Informações do financiamento'!$C$6,H102/('Informações do financiamento'!$C$6-B103+1),""))</f>
        <v>50</v>
      </c>
      <c r="G103" s="21">
        <f>IF(B103&lt;='Informações do financiamento'!$C$6,F103+D103+I103,"")</f>
        <v>176.58060860707337</v>
      </c>
      <c r="H103" s="21">
        <f>IF(B103&lt;='Informações do financiamento'!$C$6,E103-G103,"")</f>
        <v>15100</v>
      </c>
      <c r="I103" s="22">
        <f t="shared" si="0"/>
        <v>0</v>
      </c>
      <c r="J103" s="38"/>
      <c r="K103" s="38"/>
      <c r="L103" s="38"/>
      <c r="M103" s="20">
        <f t="shared" si="1"/>
        <v>98</v>
      </c>
      <c r="N103" s="21">
        <f>IF(M103&lt;='Informações do financiamento'!$C$6,S102,"")</f>
        <v>19076.625488670623</v>
      </c>
      <c r="O103" s="21">
        <f>IF(M103&lt;='Informações do financiamento'!$C$6,N103*($C$2),"")</f>
        <v>159.38817587624661</v>
      </c>
      <c r="P103" s="21">
        <f>IF(M103&lt;='Informações do financiamento'!$C$6,N103+O103,"")</f>
        <v>19236.01366454687</v>
      </c>
      <c r="Q103" s="21">
        <f>IF(M103&lt;='Informações do financiamento'!$C$6,'Tabelas com amortização extra'!R103-'Tabelas com amortização extra'!O103,"")</f>
        <v>13.929842110740282</v>
      </c>
      <c r="R103" s="21">
        <f>IF(M103&lt;='Informações do financiamento'!$C$6,(N103*$C$2)/(1-(1/(1+$C$2)^('Informações do financiamento'!$C$6-M102)))+T103,"")</f>
        <v>173.31801798698689</v>
      </c>
      <c r="S103" s="21">
        <f>IF(M103&lt;='Informações do financiamento'!$C$6,P103-R103,"")</f>
        <v>19062.695646559885</v>
      </c>
      <c r="T103" s="22">
        <f t="shared" si="2"/>
        <v>0</v>
      </c>
      <c r="U103" s="27"/>
    </row>
    <row r="104" spans="1:21" ht="20.25" customHeight="1">
      <c r="A104" s="27"/>
      <c r="B104" s="20">
        <f>IF(B103&lt;'Informações do financiamento'!$C$6,('Tabelas com amortização extra'!B103+1),"")</f>
        <v>99</v>
      </c>
      <c r="C104" s="21">
        <f>IF(B104&lt;='Informações do financiamento'!$C$6,H103,"")</f>
        <v>15100</v>
      </c>
      <c r="D104" s="21">
        <f>IF(B104&lt;='Informações do financiamento'!$C$6,C104*($C$2),"")</f>
        <v>126.16285082289163</v>
      </c>
      <c r="E104" s="21">
        <f>IF(B104&lt;='Informações do financiamento'!$C$6,C104+D104,"")</f>
        <v>15226.162850822891</v>
      </c>
      <c r="F104" s="21">
        <f>IF(I103=0,IF(B104&lt;='Informações do financiamento'!$C$6,F103,""),IF(B104&lt;='Informações do financiamento'!$C$6,H103/('Informações do financiamento'!$C$6-B104+1),""))</f>
        <v>50</v>
      </c>
      <c r="G104" s="21">
        <f>IF(B104&lt;='Informações do financiamento'!$C$6,F104+D104+I104,"")</f>
        <v>176.16285082289164</v>
      </c>
      <c r="H104" s="21">
        <f>IF(B104&lt;='Informações do financiamento'!$C$6,E104-G104,"")</f>
        <v>15050</v>
      </c>
      <c r="I104" s="22">
        <f t="shared" si="0"/>
        <v>0</v>
      </c>
      <c r="J104" s="38"/>
      <c r="K104" s="38"/>
      <c r="L104" s="38"/>
      <c r="M104" s="20">
        <f t="shared" si="1"/>
        <v>99</v>
      </c>
      <c r="N104" s="21">
        <f>IF(M104&lt;='Informações do financiamento'!$C$6,S103,"")</f>
        <v>19062.695646559885</v>
      </c>
      <c r="O104" s="21">
        <f>IF(M104&lt;='Informações do financiamento'!$C$6,N104*($C$2),"")</f>
        <v>159.27178987676294</v>
      </c>
      <c r="P104" s="21">
        <f>IF(M104&lt;='Informações do financiamento'!$C$6,N104+O104,"")</f>
        <v>19221.967436436647</v>
      </c>
      <c r="Q104" s="21">
        <f>IF(M104&lt;='Informações do financiamento'!$C$6,'Tabelas com amortização extra'!R104-'Tabelas com amortização extra'!O104,"")</f>
        <v>14.04622811022395</v>
      </c>
      <c r="R104" s="21">
        <f>IF(M104&lt;='Informações do financiamento'!$C$6,(N104*$C$2)/(1-(1/(1+$C$2)^('Informações do financiamento'!$C$6-M103)))+T104,"")</f>
        <v>173.31801798698689</v>
      </c>
      <c r="S104" s="21">
        <f>IF(M104&lt;='Informações do financiamento'!$C$6,P104-R104,"")</f>
        <v>19048.649418449662</v>
      </c>
      <c r="T104" s="22">
        <f t="shared" si="2"/>
        <v>0</v>
      </c>
      <c r="U104" s="27"/>
    </row>
    <row r="105" spans="1:21" ht="20.25" customHeight="1">
      <c r="A105" s="27"/>
      <c r="B105" s="20">
        <f>IF(B104&lt;'Informações do financiamento'!$C$6,('Tabelas com amortização extra'!B104+1),"")</f>
        <v>100</v>
      </c>
      <c r="C105" s="21">
        <f>IF(B105&lt;='Informações do financiamento'!$C$6,H104,"")</f>
        <v>15050</v>
      </c>
      <c r="D105" s="21">
        <f>IF(B105&lt;='Informações do financiamento'!$C$6,C105*($C$2),"")</f>
        <v>125.74509303870987</v>
      </c>
      <c r="E105" s="21">
        <f>IF(B105&lt;='Informações do financiamento'!$C$6,C105+D105,"")</f>
        <v>15175.745093038709</v>
      </c>
      <c r="F105" s="21">
        <f>IF(I104=0,IF(B105&lt;='Informações do financiamento'!$C$6,F104,""),IF(B105&lt;='Informações do financiamento'!$C$6,H104/('Informações do financiamento'!$C$6-B105+1),""))</f>
        <v>50</v>
      </c>
      <c r="G105" s="21">
        <f>IF(B105&lt;='Informações do financiamento'!$C$6,F105+D105+I105,"")</f>
        <v>175.74509303870985</v>
      </c>
      <c r="H105" s="21">
        <f>IF(B105&lt;='Informações do financiamento'!$C$6,E105-G105,"")</f>
        <v>15000</v>
      </c>
      <c r="I105" s="22">
        <f t="shared" si="0"/>
        <v>0</v>
      </c>
      <c r="J105" s="38"/>
      <c r="K105" s="38"/>
      <c r="L105" s="38"/>
      <c r="M105" s="20">
        <f t="shared" si="1"/>
        <v>100</v>
      </c>
      <c r="N105" s="21">
        <f>IF(M105&lt;='Informações do financiamento'!$C$6,S104,"")</f>
        <v>19048.649418449662</v>
      </c>
      <c r="O105" s="21">
        <f>IF(M105&lt;='Informações do financiamento'!$C$6,N105*($C$2),"")</f>
        <v>159.15443145413417</v>
      </c>
      <c r="P105" s="21">
        <f>IF(M105&lt;='Informações do financiamento'!$C$6,N105+O105,"")</f>
        <v>19207.803849903798</v>
      </c>
      <c r="Q105" s="21">
        <f>IF(M105&lt;='Informações do financiamento'!$C$6,'Tabelas com amortização extra'!R105-'Tabelas com amortização extra'!O105,"")</f>
        <v>14.163586532852747</v>
      </c>
      <c r="R105" s="21">
        <f>IF(M105&lt;='Informações do financiamento'!$C$6,(N105*$C$2)/(1-(1/(1+$C$2)^('Informações do financiamento'!$C$6-M104)))+T105,"")</f>
        <v>173.31801798698692</v>
      </c>
      <c r="S105" s="21">
        <f>IF(M105&lt;='Informações do financiamento'!$C$6,P105-R105,"")</f>
        <v>19034.485831916809</v>
      </c>
      <c r="T105" s="22">
        <f t="shared" si="2"/>
        <v>0</v>
      </c>
      <c r="U105" s="27"/>
    </row>
    <row r="106" spans="1:21" ht="20.25" customHeight="1">
      <c r="A106" s="27"/>
      <c r="B106" s="20">
        <f>IF(B105&lt;'Informações do financiamento'!$C$6,('Tabelas com amortização extra'!B105+1),"")</f>
        <v>101</v>
      </c>
      <c r="C106" s="21">
        <f>IF(B106&lt;='Informações do financiamento'!$C$6,H105,"")</f>
        <v>15000</v>
      </c>
      <c r="D106" s="21">
        <f>IF(B106&lt;='Informações do financiamento'!$C$6,C106*($C$2),"")</f>
        <v>125.32733525452811</v>
      </c>
      <c r="E106" s="21">
        <f>IF(B106&lt;='Informações do financiamento'!$C$6,C106+D106,"")</f>
        <v>15125.327335254527</v>
      </c>
      <c r="F106" s="21">
        <f>IF(I105=0,IF(B106&lt;='Informações do financiamento'!$C$6,F105,""),IF(B106&lt;='Informações do financiamento'!$C$6,H105/('Informações do financiamento'!$C$6-B106+1),""))</f>
        <v>50</v>
      </c>
      <c r="G106" s="21">
        <f>IF(B106&lt;='Informações do financiamento'!$C$6,F106+D106+I106,"")</f>
        <v>175.32733525452812</v>
      </c>
      <c r="H106" s="21">
        <f>IF(B106&lt;='Informações do financiamento'!$C$6,E106-G106,"")</f>
        <v>14950</v>
      </c>
      <c r="I106" s="22">
        <f t="shared" si="0"/>
        <v>0</v>
      </c>
      <c r="J106" s="38"/>
      <c r="K106" s="38"/>
      <c r="L106" s="38"/>
      <c r="M106" s="20">
        <f t="shared" si="1"/>
        <v>101</v>
      </c>
      <c r="N106" s="21">
        <f>IF(M106&lt;='Informações do financiamento'!$C$6,S105,"")</f>
        <v>19034.485831916809</v>
      </c>
      <c r="O106" s="21">
        <f>IF(M106&lt;='Informações do financiamento'!$C$6,N106*($C$2),"")</f>
        <v>159.03609248361354</v>
      </c>
      <c r="P106" s="21">
        <f>IF(M106&lt;='Informações do financiamento'!$C$6,N106+O106,"")</f>
        <v>19193.521924400422</v>
      </c>
      <c r="Q106" s="21">
        <f>IF(M106&lt;='Informações do financiamento'!$C$6,'Tabelas com amortização extra'!R106-'Tabelas com amortização extra'!O106,"")</f>
        <v>14.281925503373373</v>
      </c>
      <c r="R106" s="21">
        <f>IF(M106&lt;='Informações do financiamento'!$C$6,(N106*$C$2)/(1-(1/(1+$C$2)^('Informações do financiamento'!$C$6-M105)))+T106,"")</f>
        <v>173.31801798698692</v>
      </c>
      <c r="S106" s="21">
        <f>IF(M106&lt;='Informações do financiamento'!$C$6,P106-R106,"")</f>
        <v>19020.203906413433</v>
      </c>
      <c r="T106" s="22">
        <f t="shared" si="2"/>
        <v>0</v>
      </c>
      <c r="U106" s="27"/>
    </row>
    <row r="107" spans="1:21" ht="20.25" customHeight="1">
      <c r="A107" s="27"/>
      <c r="B107" s="20">
        <f>IF(B106&lt;'Informações do financiamento'!$C$6,('Tabelas com amortização extra'!B106+1),"")</f>
        <v>102</v>
      </c>
      <c r="C107" s="21">
        <f>IF(B107&lt;='Informações do financiamento'!$C$6,H106,"")</f>
        <v>14950</v>
      </c>
      <c r="D107" s="21">
        <f>IF(B107&lt;='Informações do financiamento'!$C$6,C107*($C$2),"")</f>
        <v>124.90957747034635</v>
      </c>
      <c r="E107" s="21">
        <f>IF(B107&lt;='Informações do financiamento'!$C$6,C107+D107,"")</f>
        <v>15074.909577470346</v>
      </c>
      <c r="F107" s="21">
        <f>IF(I106=0,IF(B107&lt;='Informações do financiamento'!$C$6,F106,""),IF(B107&lt;='Informações do financiamento'!$C$6,H106/('Informações do financiamento'!$C$6-B107+1),""))</f>
        <v>50</v>
      </c>
      <c r="G107" s="21">
        <f>IF(B107&lt;='Informações do financiamento'!$C$6,F107+D107+I107,"")</f>
        <v>174.90957747034633</v>
      </c>
      <c r="H107" s="21">
        <f>IF(B107&lt;='Informações do financiamento'!$C$6,E107-G107,"")</f>
        <v>14900</v>
      </c>
      <c r="I107" s="22">
        <f t="shared" si="0"/>
        <v>0</v>
      </c>
      <c r="J107" s="38"/>
      <c r="K107" s="38"/>
      <c r="L107" s="38"/>
      <c r="M107" s="20">
        <f t="shared" si="1"/>
        <v>102</v>
      </c>
      <c r="N107" s="21">
        <f>IF(M107&lt;='Informações do financiamento'!$C$6,S106,"")</f>
        <v>19020.203906413433</v>
      </c>
      <c r="O107" s="21">
        <f>IF(M107&lt;='Informações do financiamento'!$C$6,N107*($C$2),"")</f>
        <v>158.91676477257076</v>
      </c>
      <c r="P107" s="21">
        <f>IF(M107&lt;='Informações do financiamento'!$C$6,N107+O107,"")</f>
        <v>19179.120671186003</v>
      </c>
      <c r="Q107" s="21">
        <f>IF(M107&lt;='Informações do financiamento'!$C$6,'Tabelas com amortização extra'!R107-'Tabelas com amortização extra'!O107,"")</f>
        <v>14.40125321441613</v>
      </c>
      <c r="R107" s="21">
        <f>IF(M107&lt;='Informações do financiamento'!$C$6,(N107*$C$2)/(1-(1/(1+$C$2)^('Informações do financiamento'!$C$6-M106)))+T107,"")</f>
        <v>173.31801798698689</v>
      </c>
      <c r="S107" s="21">
        <f>IF(M107&lt;='Informações do financiamento'!$C$6,P107-R107,"")</f>
        <v>19005.802653199018</v>
      </c>
      <c r="T107" s="22">
        <f t="shared" si="2"/>
        <v>0</v>
      </c>
      <c r="U107" s="27"/>
    </row>
    <row r="108" spans="1:21" ht="20.25" customHeight="1">
      <c r="A108" s="27"/>
      <c r="B108" s="20">
        <f>IF(B107&lt;'Informações do financiamento'!$C$6,('Tabelas com amortização extra'!B107+1),"")</f>
        <v>103</v>
      </c>
      <c r="C108" s="21">
        <f>IF(B108&lt;='Informações do financiamento'!$C$6,H107,"")</f>
        <v>14900</v>
      </c>
      <c r="D108" s="21">
        <f>IF(B108&lt;='Informações do financiamento'!$C$6,C108*($C$2),"")</f>
        <v>124.49181968616459</v>
      </c>
      <c r="E108" s="21">
        <f>IF(B108&lt;='Informações do financiamento'!$C$6,C108+D108,"")</f>
        <v>15024.491819686165</v>
      </c>
      <c r="F108" s="21">
        <f>IF(I107=0,IF(B108&lt;='Informações do financiamento'!$C$6,F107,""),IF(B108&lt;='Informações do financiamento'!$C$6,H107/('Informações do financiamento'!$C$6-B108+1),""))</f>
        <v>50</v>
      </c>
      <c r="G108" s="21">
        <f>IF(B108&lt;='Informações do financiamento'!$C$6,F108+D108+I108,"")</f>
        <v>174.4918196861646</v>
      </c>
      <c r="H108" s="21">
        <f>IF(B108&lt;='Informações do financiamento'!$C$6,E108-G108,"")</f>
        <v>14850</v>
      </c>
      <c r="I108" s="22">
        <f t="shared" si="0"/>
        <v>0</v>
      </c>
      <c r="J108" s="38"/>
      <c r="K108" s="38"/>
      <c r="L108" s="38"/>
      <c r="M108" s="20">
        <f t="shared" si="1"/>
        <v>103</v>
      </c>
      <c r="N108" s="21">
        <f>IF(M108&lt;='Informações do financiamento'!$C$6,S107,"")</f>
        <v>19005.802653199018</v>
      </c>
      <c r="O108" s="21">
        <f>IF(M108&lt;='Informações do financiamento'!$C$6,N108*($C$2),"")</f>
        <v>158.79644005992486</v>
      </c>
      <c r="P108" s="21">
        <f>IF(M108&lt;='Informações do financiamento'!$C$6,N108+O108,"")</f>
        <v>19164.599093258941</v>
      </c>
      <c r="Q108" s="21">
        <f>IF(M108&lt;='Informações do financiamento'!$C$6,'Tabelas com amortização extra'!R108-'Tabelas com amortização extra'!O108,"")</f>
        <v>14.521577927062026</v>
      </c>
      <c r="R108" s="21">
        <f>IF(M108&lt;='Informações do financiamento'!$C$6,(N108*$C$2)/(1-(1/(1+$C$2)^('Informações do financiamento'!$C$6-M107)))+T108,"")</f>
        <v>173.31801798698689</v>
      </c>
      <c r="S108" s="21">
        <f>IF(M108&lt;='Informações do financiamento'!$C$6,P108-R108,"")</f>
        <v>18991.281075271952</v>
      </c>
      <c r="T108" s="22">
        <f t="shared" si="2"/>
        <v>0</v>
      </c>
      <c r="U108" s="27"/>
    </row>
    <row r="109" spans="1:21" ht="20.25" customHeight="1">
      <c r="A109" s="27"/>
      <c r="B109" s="20">
        <f>IF(B108&lt;'Informações do financiamento'!$C$6,('Tabelas com amortização extra'!B108+1),"")</f>
        <v>104</v>
      </c>
      <c r="C109" s="21">
        <f>IF(B109&lt;='Informações do financiamento'!$C$6,H108,"")</f>
        <v>14850</v>
      </c>
      <c r="D109" s="21">
        <f>IF(B109&lt;='Informações do financiamento'!$C$6,C109*($C$2),"")</f>
        <v>124.07406190198283</v>
      </c>
      <c r="E109" s="21">
        <f>IF(B109&lt;='Informações do financiamento'!$C$6,C109+D109,"")</f>
        <v>14974.074061901983</v>
      </c>
      <c r="F109" s="21">
        <f>IF(I108=0,IF(B109&lt;='Informações do financiamento'!$C$6,F108,""),IF(B109&lt;='Informações do financiamento'!$C$6,H108/('Informações do financiamento'!$C$6-B109+1),""))</f>
        <v>50</v>
      </c>
      <c r="G109" s="21">
        <f>IF(B109&lt;='Informações do financiamento'!$C$6,F109+D109+I109,"")</f>
        <v>174.07406190198282</v>
      </c>
      <c r="H109" s="21">
        <f>IF(B109&lt;='Informações do financiamento'!$C$6,E109-G109,"")</f>
        <v>14800</v>
      </c>
      <c r="I109" s="22">
        <f t="shared" si="0"/>
        <v>0</v>
      </c>
      <c r="J109" s="38"/>
      <c r="K109" s="38"/>
      <c r="L109" s="38"/>
      <c r="M109" s="20">
        <f t="shared" si="1"/>
        <v>104</v>
      </c>
      <c r="N109" s="21">
        <f>IF(M109&lt;='Informações do financiamento'!$C$6,S108,"")</f>
        <v>18991.281075271952</v>
      </c>
      <c r="O109" s="21">
        <f>IF(M109&lt;='Informações do financiamento'!$C$6,N109*($C$2),"")</f>
        <v>158.67511001557219</v>
      </c>
      <c r="P109" s="21">
        <f>IF(M109&lt;='Informações do financiamento'!$C$6,N109+O109,"")</f>
        <v>19149.956185287523</v>
      </c>
      <c r="Q109" s="21">
        <f>IF(M109&lt;='Informações do financiamento'!$C$6,'Tabelas com amortização extra'!R109-'Tabelas com amortização extra'!O109,"")</f>
        <v>14.642907971414672</v>
      </c>
      <c r="R109" s="21">
        <f>IF(M109&lt;='Informações do financiamento'!$C$6,(N109*$C$2)/(1-(1/(1+$C$2)^('Informações do financiamento'!$C$6-M108)))+T109,"")</f>
        <v>173.31801798698686</v>
      </c>
      <c r="S109" s="21">
        <f>IF(M109&lt;='Informações do financiamento'!$C$6,P109-R109,"")</f>
        <v>18976.638167300538</v>
      </c>
      <c r="T109" s="22">
        <f t="shared" si="2"/>
        <v>0</v>
      </c>
      <c r="U109" s="27"/>
    </row>
    <row r="110" spans="1:21" ht="20.25" customHeight="1">
      <c r="A110" s="27"/>
      <c r="B110" s="20">
        <f>IF(B109&lt;'Informações do financiamento'!$C$6,('Tabelas com amortização extra'!B109+1),"")</f>
        <v>105</v>
      </c>
      <c r="C110" s="21">
        <f>IF(B110&lt;='Informações do financiamento'!$C$6,H109,"")</f>
        <v>14800</v>
      </c>
      <c r="D110" s="21">
        <f>IF(B110&lt;='Informações do financiamento'!$C$6,C110*($C$2),"")</f>
        <v>123.65630411780106</v>
      </c>
      <c r="E110" s="21">
        <f>IF(B110&lt;='Informações do financiamento'!$C$6,C110+D110,"")</f>
        <v>14923.656304117801</v>
      </c>
      <c r="F110" s="21">
        <f>IF(I109=0,IF(B110&lt;='Informações do financiamento'!$C$6,F109,""),IF(B110&lt;='Informações do financiamento'!$C$6,H109/('Informações do financiamento'!$C$6-B110+1),""))</f>
        <v>50</v>
      </c>
      <c r="G110" s="21">
        <f>IF(B110&lt;='Informações do financiamento'!$C$6,F110+D110+I110,"")</f>
        <v>173.65630411780106</v>
      </c>
      <c r="H110" s="21">
        <f>IF(B110&lt;='Informações do financiamento'!$C$6,E110-G110,"")</f>
        <v>14750</v>
      </c>
      <c r="I110" s="22">
        <f t="shared" si="0"/>
        <v>0</v>
      </c>
      <c r="J110" s="38"/>
      <c r="K110" s="38"/>
      <c r="L110" s="38"/>
      <c r="M110" s="20">
        <f t="shared" si="1"/>
        <v>105</v>
      </c>
      <c r="N110" s="21">
        <f>IF(M110&lt;='Informações do financiamento'!$C$6,S109,"")</f>
        <v>18976.638167300538</v>
      </c>
      <c r="O110" s="21">
        <f>IF(M110&lt;='Informações do financiamento'!$C$6,N110*($C$2),"")</f>
        <v>158.5527662398099</v>
      </c>
      <c r="P110" s="21">
        <f>IF(M110&lt;='Informações do financiamento'!$C$6,N110+O110,"")</f>
        <v>19135.190933540347</v>
      </c>
      <c r="Q110" s="21">
        <f>IF(M110&lt;='Informações do financiamento'!$C$6,'Tabelas com amortização extra'!R110-'Tabelas com amortização extra'!O110,"")</f>
        <v>14.76525174717699</v>
      </c>
      <c r="R110" s="21">
        <f>IF(M110&lt;='Informações do financiamento'!$C$6,(N110*$C$2)/(1-(1/(1+$C$2)^('Informações do financiamento'!$C$6-M109)))+T110,"")</f>
        <v>173.31801798698689</v>
      </c>
      <c r="S110" s="21">
        <f>IF(M110&lt;='Informações do financiamento'!$C$6,P110-R110,"")</f>
        <v>18961.872915553358</v>
      </c>
      <c r="T110" s="22">
        <f t="shared" si="2"/>
        <v>0</v>
      </c>
      <c r="U110" s="27"/>
    </row>
    <row r="111" spans="1:21" ht="20.25" customHeight="1">
      <c r="A111" s="27"/>
      <c r="B111" s="20">
        <f>IF(B110&lt;'Informações do financiamento'!$C$6,('Tabelas com amortização extra'!B110+1),"")</f>
        <v>106</v>
      </c>
      <c r="C111" s="21">
        <f>IF(B111&lt;='Informações do financiamento'!$C$6,H110,"")</f>
        <v>14750</v>
      </c>
      <c r="D111" s="21">
        <f>IF(B111&lt;='Informações do financiamento'!$C$6,C111*($C$2),"")</f>
        <v>123.2385463336193</v>
      </c>
      <c r="E111" s="21">
        <f>IF(B111&lt;='Informações do financiamento'!$C$6,C111+D111,"")</f>
        <v>14873.23854633362</v>
      </c>
      <c r="F111" s="21">
        <f>IF(I110=0,IF(B111&lt;='Informações do financiamento'!$C$6,F110,""),IF(B111&lt;='Informações do financiamento'!$C$6,H110/('Informações do financiamento'!$C$6-B111+1),""))</f>
        <v>50</v>
      </c>
      <c r="G111" s="21">
        <f>IF(B111&lt;='Informações do financiamento'!$C$6,F111+D111+I111,"")</f>
        <v>173.2385463336193</v>
      </c>
      <c r="H111" s="21">
        <f>IF(B111&lt;='Informações do financiamento'!$C$6,E111-G111,"")</f>
        <v>14700</v>
      </c>
      <c r="I111" s="22">
        <f t="shared" si="0"/>
        <v>0</v>
      </c>
      <c r="J111" s="38"/>
      <c r="K111" s="38"/>
      <c r="L111" s="38"/>
      <c r="M111" s="20">
        <f t="shared" si="1"/>
        <v>106</v>
      </c>
      <c r="N111" s="21">
        <f>IF(M111&lt;='Informações do financiamento'!$C$6,S110,"")</f>
        <v>18961.872915553358</v>
      </c>
      <c r="O111" s="21">
        <f>IF(M111&lt;='Informações do financiamento'!$C$6,N111*($C$2),"")</f>
        <v>158.42940026275414</v>
      </c>
      <c r="P111" s="21">
        <f>IF(M111&lt;='Informações do financiamento'!$C$6,N111+O111,"")</f>
        <v>19120.302315816112</v>
      </c>
      <c r="Q111" s="21">
        <f>IF(M111&lt;='Informações do financiamento'!$C$6,'Tabelas com amortização extra'!R111-'Tabelas com amortização extra'!O111,"")</f>
        <v>14.888617724232716</v>
      </c>
      <c r="R111" s="21">
        <f>IF(M111&lt;='Informações do financiamento'!$C$6,(N111*$C$2)/(1-(1/(1+$C$2)^('Informações do financiamento'!$C$6-M110)))+T111,"")</f>
        <v>173.31801798698686</v>
      </c>
      <c r="S111" s="21">
        <f>IF(M111&lt;='Informações do financiamento'!$C$6,P111-R111,"")</f>
        <v>18946.984297829127</v>
      </c>
      <c r="T111" s="22">
        <f t="shared" si="2"/>
        <v>0</v>
      </c>
      <c r="U111" s="27"/>
    </row>
    <row r="112" spans="1:21" ht="20.25" customHeight="1">
      <c r="A112" s="27"/>
      <c r="B112" s="20">
        <f>IF(B111&lt;'Informações do financiamento'!$C$6,('Tabelas com amortização extra'!B111+1),"")</f>
        <v>107</v>
      </c>
      <c r="C112" s="21">
        <f>IF(B112&lt;='Informações do financiamento'!$C$6,H111,"")</f>
        <v>14700</v>
      </c>
      <c r="D112" s="21">
        <f>IF(B112&lt;='Informações do financiamento'!$C$6,C112*($C$2),"")</f>
        <v>122.82078854943754</v>
      </c>
      <c r="E112" s="21">
        <f>IF(B112&lt;='Informações do financiamento'!$C$6,C112+D112,"")</f>
        <v>14822.820788549438</v>
      </c>
      <c r="F112" s="21">
        <f>IF(I111=0,IF(B112&lt;='Informações do financiamento'!$C$6,F111,""),IF(B112&lt;='Informações do financiamento'!$C$6,H111/('Informações do financiamento'!$C$6-B112+1),""))</f>
        <v>50</v>
      </c>
      <c r="G112" s="21">
        <f>IF(B112&lt;='Informações do financiamento'!$C$6,F112+D112+I112,"")</f>
        <v>172.82078854943754</v>
      </c>
      <c r="H112" s="21">
        <f>IF(B112&lt;='Informações do financiamento'!$C$6,E112-G112,"")</f>
        <v>14650</v>
      </c>
      <c r="I112" s="22">
        <f t="shared" si="0"/>
        <v>0</v>
      </c>
      <c r="J112" s="38"/>
      <c r="K112" s="38"/>
      <c r="L112" s="38"/>
      <c r="M112" s="20">
        <f t="shared" si="1"/>
        <v>107</v>
      </c>
      <c r="N112" s="21">
        <f>IF(M112&lt;='Informações do financiamento'!$C$6,S111,"")</f>
        <v>18946.984297829127</v>
      </c>
      <c r="O112" s="21">
        <f>IF(M112&lt;='Informações do financiamento'!$C$6,N112*($C$2),"")</f>
        <v>158.30500354375405</v>
      </c>
      <c r="P112" s="21">
        <f>IF(M112&lt;='Informações do financiamento'!$C$6,N112+O112,"")</f>
        <v>19105.289301372883</v>
      </c>
      <c r="Q112" s="21">
        <f>IF(M112&lt;='Informações do financiamento'!$C$6,'Tabelas com amortização extra'!R112-'Tabelas com amortização extra'!O112,"")</f>
        <v>15.013014443232834</v>
      </c>
      <c r="R112" s="21">
        <f>IF(M112&lt;='Informações do financiamento'!$C$6,(N112*$C$2)/(1-(1/(1+$C$2)^('Informações do financiamento'!$C$6-M111)))+T112,"")</f>
        <v>173.31801798698689</v>
      </c>
      <c r="S112" s="21">
        <f>IF(M112&lt;='Informações do financiamento'!$C$6,P112-R112,"")</f>
        <v>18931.971283385894</v>
      </c>
      <c r="T112" s="22">
        <f t="shared" si="2"/>
        <v>0</v>
      </c>
      <c r="U112" s="27"/>
    </row>
    <row r="113" spans="1:21" ht="20.25" customHeight="1">
      <c r="A113" s="27"/>
      <c r="B113" s="20">
        <f>IF(B112&lt;'Informações do financiamento'!$C$6,('Tabelas com amortização extra'!B112+1),"")</f>
        <v>108</v>
      </c>
      <c r="C113" s="21">
        <f>IF(B113&lt;='Informações do financiamento'!$C$6,H112,"")</f>
        <v>14650</v>
      </c>
      <c r="D113" s="21">
        <f>IF(B113&lt;='Informações do financiamento'!$C$6,C113*($C$2),"")</f>
        <v>122.40303076525578</v>
      </c>
      <c r="E113" s="21">
        <f>IF(B113&lt;='Informações do financiamento'!$C$6,C113+D113,"")</f>
        <v>14772.403030765256</v>
      </c>
      <c r="F113" s="21">
        <f>IF(I112=0,IF(B113&lt;='Informações do financiamento'!$C$6,F112,""),IF(B113&lt;='Informações do financiamento'!$C$6,H112/('Informações do financiamento'!$C$6-B113+1),""))</f>
        <v>50</v>
      </c>
      <c r="G113" s="21">
        <f>IF(B113&lt;='Informações do financiamento'!$C$6,F113+D113+I113,"")</f>
        <v>172.40303076525578</v>
      </c>
      <c r="H113" s="21">
        <f>IF(B113&lt;='Informações do financiamento'!$C$6,E113-G113,"")</f>
        <v>14600</v>
      </c>
      <c r="I113" s="22">
        <f t="shared" si="0"/>
        <v>0</v>
      </c>
      <c r="J113" s="38"/>
      <c r="K113" s="38"/>
      <c r="L113" s="38"/>
      <c r="M113" s="20">
        <f t="shared" si="1"/>
        <v>108</v>
      </c>
      <c r="N113" s="21">
        <f>IF(M113&lt;='Informações do financiamento'!$C$6,S112,"")</f>
        <v>18931.971283385894</v>
      </c>
      <c r="O113" s="21">
        <f>IF(M113&lt;='Informações do financiamento'!$C$6,N113*($C$2),"")</f>
        <v>158.17956747080018</v>
      </c>
      <c r="P113" s="21">
        <f>IF(M113&lt;='Informações do financiamento'!$C$6,N113+O113,"")</f>
        <v>19090.150850856695</v>
      </c>
      <c r="Q113" s="21">
        <f>IF(M113&lt;='Informações do financiamento'!$C$6,'Tabelas com amortização extra'!R113-'Tabelas com amortização extra'!O113,"")</f>
        <v>15.13845051618668</v>
      </c>
      <c r="R113" s="21">
        <f>IF(M113&lt;='Informações do financiamento'!$C$6,(N113*$C$2)/(1-(1/(1+$C$2)^('Informações do financiamento'!$C$6-M112)))+T113,"")</f>
        <v>173.31801798698686</v>
      </c>
      <c r="S113" s="21">
        <f>IF(M113&lt;='Informações do financiamento'!$C$6,P113-R113,"")</f>
        <v>18916.83283286971</v>
      </c>
      <c r="T113" s="22">
        <f t="shared" si="2"/>
        <v>0</v>
      </c>
      <c r="U113" s="27"/>
    </row>
    <row r="114" spans="1:21" ht="20.25" customHeight="1">
      <c r="A114" s="27"/>
      <c r="B114" s="20">
        <f>IF(B113&lt;'Informações do financiamento'!$C$6,('Tabelas com amortização extra'!B113+1),"")</f>
        <v>109</v>
      </c>
      <c r="C114" s="21">
        <f>IF(B114&lt;='Informações do financiamento'!$C$6,H113,"")</f>
        <v>14600</v>
      </c>
      <c r="D114" s="21">
        <f>IF(B114&lt;='Informações do financiamento'!$C$6,C114*($C$2),"")</f>
        <v>121.98527298107402</v>
      </c>
      <c r="E114" s="21">
        <f>IF(B114&lt;='Informações do financiamento'!$C$6,C114+D114,"")</f>
        <v>14721.985272981074</v>
      </c>
      <c r="F114" s="21">
        <f>IF(I113=0,IF(B114&lt;='Informações do financiamento'!$C$6,F113,""),IF(B114&lt;='Informações do financiamento'!$C$6,H113/('Informações do financiamento'!$C$6-B114+1),""))</f>
        <v>50</v>
      </c>
      <c r="G114" s="21">
        <f>IF(B114&lt;='Informações do financiamento'!$C$6,F114+D114+I114,"")</f>
        <v>171.98527298107402</v>
      </c>
      <c r="H114" s="21">
        <f>IF(B114&lt;='Informações do financiamento'!$C$6,E114-G114,"")</f>
        <v>14550</v>
      </c>
      <c r="I114" s="22">
        <f t="shared" si="0"/>
        <v>0</v>
      </c>
      <c r="J114" s="38"/>
      <c r="K114" s="38"/>
      <c r="L114" s="38"/>
      <c r="M114" s="20">
        <f t="shared" si="1"/>
        <v>109</v>
      </c>
      <c r="N114" s="21">
        <f>IF(M114&lt;='Informações do financiamento'!$C$6,S113,"")</f>
        <v>18916.83283286971</v>
      </c>
      <c r="O114" s="21">
        <f>IF(M114&lt;='Informações do financiamento'!$C$6,N114*($C$2),"")</f>
        <v>158.05308335992845</v>
      </c>
      <c r="P114" s="21">
        <f>IF(M114&lt;='Informações do financiamento'!$C$6,N114+O114,"")</f>
        <v>19074.885916229639</v>
      </c>
      <c r="Q114" s="21">
        <f>IF(M114&lt;='Informações do financiamento'!$C$6,'Tabelas com amortização extra'!R114-'Tabelas com amortização extra'!O114,"")</f>
        <v>15.264934627058437</v>
      </c>
      <c r="R114" s="21">
        <f>IF(M114&lt;='Informações do financiamento'!$C$6,(N114*$C$2)/(1-(1/(1+$C$2)^('Informações do financiamento'!$C$6-M113)))+T114,"")</f>
        <v>173.31801798698689</v>
      </c>
      <c r="S114" s="21">
        <f>IF(M114&lt;='Informações do financiamento'!$C$6,P114-R114,"")</f>
        <v>18901.567898242654</v>
      </c>
      <c r="T114" s="22">
        <f t="shared" si="2"/>
        <v>0</v>
      </c>
      <c r="U114" s="27"/>
    </row>
    <row r="115" spans="1:21" ht="20.25" customHeight="1">
      <c r="A115" s="27"/>
      <c r="B115" s="20">
        <f>IF(B114&lt;'Informações do financiamento'!$C$6,('Tabelas com amortização extra'!B114+1),"")</f>
        <v>110</v>
      </c>
      <c r="C115" s="21">
        <f>IF(B115&lt;='Informações do financiamento'!$C$6,H114,"")</f>
        <v>14550</v>
      </c>
      <c r="D115" s="21">
        <f>IF(B115&lt;='Informações do financiamento'!$C$6,C115*($C$2),"")</f>
        <v>121.56751519689226</v>
      </c>
      <c r="E115" s="21">
        <f>IF(B115&lt;='Informações do financiamento'!$C$6,C115+D115,"")</f>
        <v>14671.567515196892</v>
      </c>
      <c r="F115" s="21">
        <f>IF(I114=0,IF(B115&lt;='Informações do financiamento'!$C$6,F114,""),IF(B115&lt;='Informações do financiamento'!$C$6,H114/('Informações do financiamento'!$C$6-B115+1),""))</f>
        <v>50</v>
      </c>
      <c r="G115" s="21">
        <f>IF(B115&lt;='Informações do financiamento'!$C$6,F115+D115+I115,"")</f>
        <v>171.56751519689226</v>
      </c>
      <c r="H115" s="21">
        <f>IF(B115&lt;='Informações do financiamento'!$C$6,E115-G115,"")</f>
        <v>14500</v>
      </c>
      <c r="I115" s="22">
        <f t="shared" si="0"/>
        <v>0</v>
      </c>
      <c r="J115" s="38"/>
      <c r="K115" s="38"/>
      <c r="L115" s="38"/>
      <c r="M115" s="20">
        <f t="shared" si="1"/>
        <v>110</v>
      </c>
      <c r="N115" s="21">
        <f>IF(M115&lt;='Informações do financiamento'!$C$6,S114,"")</f>
        <v>18901.567898242654</v>
      </c>
      <c r="O115" s="21">
        <f>IF(M115&lt;='Informações do financiamento'!$C$6,N115*($C$2),"")</f>
        <v>157.92554245461889</v>
      </c>
      <c r="P115" s="21">
        <f>IF(M115&lt;='Informações do financiamento'!$C$6,N115+O115,"")</f>
        <v>19059.493440697272</v>
      </c>
      <c r="Q115" s="21">
        <f>IF(M115&lt;='Informações do financiamento'!$C$6,'Tabelas com amortização extra'!R115-'Tabelas com amortização extra'!O115,"")</f>
        <v>15.392475532368024</v>
      </c>
      <c r="R115" s="21">
        <f>IF(M115&lt;='Informações do financiamento'!$C$6,(N115*$C$2)/(1-(1/(1+$C$2)^('Informações do financiamento'!$C$6-M114)))+T115,"")</f>
        <v>173.31801798698692</v>
      </c>
      <c r="S115" s="21">
        <f>IF(M115&lt;='Informações do financiamento'!$C$6,P115-R115,"")</f>
        <v>18886.175422710283</v>
      </c>
      <c r="T115" s="22">
        <f t="shared" si="2"/>
        <v>0</v>
      </c>
      <c r="U115" s="27"/>
    </row>
    <row r="116" spans="1:21" ht="20.25" customHeight="1">
      <c r="A116" s="27"/>
      <c r="B116" s="20">
        <f>IF(B115&lt;'Informações do financiamento'!$C$6,('Tabelas com amortização extra'!B115+1),"")</f>
        <v>111</v>
      </c>
      <c r="C116" s="21">
        <f>IF(B116&lt;='Informações do financiamento'!$C$6,H115,"")</f>
        <v>14500</v>
      </c>
      <c r="D116" s="21">
        <f>IF(B116&lt;='Informações do financiamento'!$C$6,C116*($C$2),"")</f>
        <v>121.1497574127105</v>
      </c>
      <c r="E116" s="21">
        <f>IF(B116&lt;='Informações do financiamento'!$C$6,C116+D116,"")</f>
        <v>14621.14975741271</v>
      </c>
      <c r="F116" s="21">
        <f>IF(I115=0,IF(B116&lt;='Informações do financiamento'!$C$6,F115,""),IF(B116&lt;='Informações do financiamento'!$C$6,H115/('Informações do financiamento'!$C$6-B116+1),""))</f>
        <v>50</v>
      </c>
      <c r="G116" s="21">
        <f>IF(B116&lt;='Informações do financiamento'!$C$6,F116+D116+I116,"")</f>
        <v>171.1497574127105</v>
      </c>
      <c r="H116" s="21">
        <f>IF(B116&lt;='Informações do financiamento'!$C$6,E116-G116,"")</f>
        <v>14450</v>
      </c>
      <c r="I116" s="22">
        <f t="shared" si="0"/>
        <v>0</v>
      </c>
      <c r="J116" s="38"/>
      <c r="K116" s="38"/>
      <c r="L116" s="38"/>
      <c r="M116" s="20">
        <f t="shared" si="1"/>
        <v>111</v>
      </c>
      <c r="N116" s="21">
        <f>IF(M116&lt;='Informações do financiamento'!$C$6,S115,"")</f>
        <v>18886.175422710283</v>
      </c>
      <c r="O116" s="21">
        <f>IF(M116&lt;='Informações do financiamento'!$C$6,N116*($C$2),"")</f>
        <v>157.79693592518939</v>
      </c>
      <c r="P116" s="21">
        <f>IF(M116&lt;='Informações do financiamento'!$C$6,N116+O116,"")</f>
        <v>19043.972358635474</v>
      </c>
      <c r="Q116" s="21">
        <f>IF(M116&lt;='Informações do financiamento'!$C$6,'Tabelas com amortização extra'!R116-'Tabelas com amortização extra'!O116,"")</f>
        <v>15.5210820617975</v>
      </c>
      <c r="R116" s="21">
        <f>IF(M116&lt;='Informações do financiamento'!$C$6,(N116*$C$2)/(1-(1/(1+$C$2)^('Informações do financiamento'!$C$6-M115)))+T116,"")</f>
        <v>173.31801798698689</v>
      </c>
      <c r="S116" s="21">
        <f>IF(M116&lt;='Informações do financiamento'!$C$6,P116-R116,"")</f>
        <v>18870.654340648485</v>
      </c>
      <c r="T116" s="22">
        <f t="shared" si="2"/>
        <v>0</v>
      </c>
      <c r="U116" s="27"/>
    </row>
    <row r="117" spans="1:21" ht="20.25" customHeight="1">
      <c r="A117" s="27"/>
      <c r="B117" s="20">
        <f>IF(B116&lt;'Informações do financiamento'!$C$6,('Tabelas com amortização extra'!B116+1),"")</f>
        <v>112</v>
      </c>
      <c r="C117" s="21">
        <f>IF(B117&lt;='Informações do financiamento'!$C$6,H116,"")</f>
        <v>14450</v>
      </c>
      <c r="D117" s="21">
        <f>IF(B117&lt;='Informações do financiamento'!$C$6,C117*($C$2),"")</f>
        <v>120.73199962852874</v>
      </c>
      <c r="E117" s="21">
        <f>IF(B117&lt;='Informações do financiamento'!$C$6,C117+D117,"")</f>
        <v>14570.73199962853</v>
      </c>
      <c r="F117" s="21">
        <f>IF(I116=0,IF(B117&lt;='Informações do financiamento'!$C$6,F116,""),IF(B117&lt;='Informações do financiamento'!$C$6,H116/('Informações do financiamento'!$C$6-B117+1),""))</f>
        <v>50</v>
      </c>
      <c r="G117" s="21">
        <f>IF(B117&lt;='Informações do financiamento'!$C$6,F117+D117+I117,"")</f>
        <v>170.73199962852874</v>
      </c>
      <c r="H117" s="21">
        <f>IF(B117&lt;='Informações do financiamento'!$C$6,E117-G117,"")</f>
        <v>14400</v>
      </c>
      <c r="I117" s="22">
        <f t="shared" si="0"/>
        <v>0</v>
      </c>
      <c r="J117" s="38"/>
      <c r="K117" s="38"/>
      <c r="L117" s="38"/>
      <c r="M117" s="20">
        <f t="shared" si="1"/>
        <v>112</v>
      </c>
      <c r="N117" s="21">
        <f>IF(M117&lt;='Informações do financiamento'!$C$6,S116,"")</f>
        <v>18870.654340648485</v>
      </c>
      <c r="O117" s="21">
        <f>IF(M117&lt;='Informações do financiamento'!$C$6,N117*($C$2),"")</f>
        <v>157.66725486818459</v>
      </c>
      <c r="P117" s="21">
        <f>IF(M117&lt;='Informações do financiamento'!$C$6,N117+O117,"")</f>
        <v>19028.321595516671</v>
      </c>
      <c r="Q117" s="21">
        <f>IF(M117&lt;='Informações do financiamento'!$C$6,'Tabelas com amortização extra'!R117-'Tabelas com amortização extra'!O117,"")</f>
        <v>15.650763118802303</v>
      </c>
      <c r="R117" s="21">
        <f>IF(M117&lt;='Informações do financiamento'!$C$6,(N117*$C$2)/(1-(1/(1+$C$2)^('Informações do financiamento'!$C$6-M116)))+T117,"")</f>
        <v>173.31801798698689</v>
      </c>
      <c r="S117" s="21">
        <f>IF(M117&lt;='Informações do financiamento'!$C$6,P117-R117,"")</f>
        <v>18855.003577529686</v>
      </c>
      <c r="T117" s="22">
        <f t="shared" si="2"/>
        <v>0</v>
      </c>
      <c r="U117" s="27"/>
    </row>
    <row r="118" spans="1:21" ht="20.25" customHeight="1">
      <c r="A118" s="27"/>
      <c r="B118" s="20">
        <f>IF(B117&lt;'Informações do financiamento'!$C$6,('Tabelas com amortização extra'!B117+1),"")</f>
        <v>113</v>
      </c>
      <c r="C118" s="21">
        <f>IF(B118&lt;='Informações do financiamento'!$C$6,H117,"")</f>
        <v>14400</v>
      </c>
      <c r="D118" s="21">
        <f>IF(B118&lt;='Informações do financiamento'!$C$6,C118*($C$2),"")</f>
        <v>120.31424184434698</v>
      </c>
      <c r="E118" s="21">
        <f>IF(B118&lt;='Informações do financiamento'!$C$6,C118+D118,"")</f>
        <v>14520.314241844348</v>
      </c>
      <c r="F118" s="21">
        <f>IF(I117=0,IF(B118&lt;='Informações do financiamento'!$C$6,F117,""),IF(B118&lt;='Informações do financiamento'!$C$6,H117/('Informações do financiamento'!$C$6-B118+1),""))</f>
        <v>50</v>
      </c>
      <c r="G118" s="21">
        <f>IF(B118&lt;='Informações do financiamento'!$C$6,F118+D118+I118,"")</f>
        <v>170.31424184434698</v>
      </c>
      <c r="H118" s="21">
        <f>IF(B118&lt;='Informações do financiamento'!$C$6,E118-G118,"")</f>
        <v>14350</v>
      </c>
      <c r="I118" s="22">
        <f t="shared" si="0"/>
        <v>0</v>
      </c>
      <c r="J118" s="38"/>
      <c r="K118" s="38"/>
      <c r="L118" s="38"/>
      <c r="M118" s="20">
        <f t="shared" si="1"/>
        <v>113</v>
      </c>
      <c r="N118" s="21">
        <f>IF(M118&lt;='Informações do financiamento'!$C$6,S117,"")</f>
        <v>18855.003577529686</v>
      </c>
      <c r="O118" s="21">
        <f>IF(M118&lt;='Informações do financiamento'!$C$6,N118*($C$2),"")</f>
        <v>157.53649030575932</v>
      </c>
      <c r="P118" s="21">
        <f>IF(M118&lt;='Informações do financiamento'!$C$6,N118+O118,"")</f>
        <v>19012.540067835445</v>
      </c>
      <c r="Q118" s="21">
        <f>IF(M118&lt;='Informações do financiamento'!$C$6,'Tabelas com amortização extra'!R118-'Tabelas com amortização extra'!O118,"")</f>
        <v>15.781527681227573</v>
      </c>
      <c r="R118" s="21">
        <f>IF(M118&lt;='Informações do financiamento'!$C$6,(N118*$C$2)/(1-(1/(1+$C$2)^('Informações do financiamento'!$C$6-M117)))+T118,"")</f>
        <v>173.31801798698689</v>
      </c>
      <c r="S118" s="21">
        <f>IF(M118&lt;='Informações do financiamento'!$C$6,P118-R118,"")</f>
        <v>18839.22204984846</v>
      </c>
      <c r="T118" s="22">
        <f t="shared" si="2"/>
        <v>0</v>
      </c>
      <c r="U118" s="27"/>
    </row>
    <row r="119" spans="1:21" ht="20.25" customHeight="1">
      <c r="A119" s="27"/>
      <c r="B119" s="20">
        <f>IF(B118&lt;'Informações do financiamento'!$C$6,('Tabelas com amortização extra'!B118+1),"")</f>
        <v>114</v>
      </c>
      <c r="C119" s="21">
        <f>IF(B119&lt;='Informações do financiamento'!$C$6,H118,"")</f>
        <v>14350</v>
      </c>
      <c r="D119" s="21">
        <f>IF(B119&lt;='Informações do financiamento'!$C$6,C119*($C$2),"")</f>
        <v>119.89648406016522</v>
      </c>
      <c r="E119" s="21">
        <f>IF(B119&lt;='Informações do financiamento'!$C$6,C119+D119,"")</f>
        <v>14469.896484060166</v>
      </c>
      <c r="F119" s="21">
        <f>IF(I118=0,IF(B119&lt;='Informações do financiamento'!$C$6,F118,""),IF(B119&lt;='Informações do financiamento'!$C$6,H118/('Informações do financiamento'!$C$6-B119+1),""))</f>
        <v>50</v>
      </c>
      <c r="G119" s="21">
        <f>IF(B119&lt;='Informações do financiamento'!$C$6,F119+D119+I119,"")</f>
        <v>169.89648406016522</v>
      </c>
      <c r="H119" s="21">
        <f>IF(B119&lt;='Informações do financiamento'!$C$6,E119-G119,"")</f>
        <v>14300</v>
      </c>
      <c r="I119" s="22">
        <f t="shared" si="0"/>
        <v>0</v>
      </c>
      <c r="J119" s="38"/>
      <c r="K119" s="38"/>
      <c r="L119" s="38"/>
      <c r="M119" s="20">
        <f t="shared" si="1"/>
        <v>114</v>
      </c>
      <c r="N119" s="21">
        <f>IF(M119&lt;='Informações do financiamento'!$C$6,S118,"")</f>
        <v>18839.22204984846</v>
      </c>
      <c r="O119" s="21">
        <f>IF(M119&lt;='Informações do financiamento'!$C$6,N119*($C$2),"")</f>
        <v>157.40463318505707</v>
      </c>
      <c r="P119" s="21">
        <f>IF(M119&lt;='Informações do financiamento'!$C$6,N119+O119,"")</f>
        <v>18996.626683033519</v>
      </c>
      <c r="Q119" s="21">
        <f>IF(M119&lt;='Informações do financiamento'!$C$6,'Tabelas com amortização extra'!R119-'Tabelas com amortização extra'!O119,"")</f>
        <v>15.913384801929851</v>
      </c>
      <c r="R119" s="21">
        <f>IF(M119&lt;='Informações do financiamento'!$C$6,(N119*$C$2)/(1-(1/(1+$C$2)^('Informações do financiamento'!$C$6-M118)))+T119,"")</f>
        <v>173.31801798698692</v>
      </c>
      <c r="S119" s="21">
        <f>IF(M119&lt;='Informações do financiamento'!$C$6,P119-R119,"")</f>
        <v>18823.30866504653</v>
      </c>
      <c r="T119" s="22">
        <f t="shared" si="2"/>
        <v>0</v>
      </c>
      <c r="U119" s="27"/>
    </row>
    <row r="120" spans="1:21" ht="20.25" customHeight="1">
      <c r="A120" s="27"/>
      <c r="B120" s="20">
        <f>IF(B119&lt;'Informações do financiamento'!$C$6,('Tabelas com amortização extra'!B119+1),"")</f>
        <v>115</v>
      </c>
      <c r="C120" s="21">
        <f>IF(B120&lt;='Informações do financiamento'!$C$6,H119,"")</f>
        <v>14300</v>
      </c>
      <c r="D120" s="21">
        <f>IF(B120&lt;='Informações do financiamento'!$C$6,C120*($C$2),"")</f>
        <v>119.47872627598346</v>
      </c>
      <c r="E120" s="21">
        <f>IF(B120&lt;='Informações do financiamento'!$C$6,C120+D120,"")</f>
        <v>14419.478726275984</v>
      </c>
      <c r="F120" s="21">
        <f>IF(I119=0,IF(B120&lt;='Informações do financiamento'!$C$6,F119,""),IF(B120&lt;='Informações do financiamento'!$C$6,H119/('Informações do financiamento'!$C$6-B120+1),""))</f>
        <v>50</v>
      </c>
      <c r="G120" s="21">
        <f>IF(B120&lt;='Informações do financiamento'!$C$6,F120+D120+I120,"")</f>
        <v>169.47872627598346</v>
      </c>
      <c r="H120" s="21">
        <f>IF(B120&lt;='Informações do financiamento'!$C$6,E120-G120,"")</f>
        <v>14250</v>
      </c>
      <c r="I120" s="22">
        <f t="shared" si="0"/>
        <v>0</v>
      </c>
      <c r="J120" s="38"/>
      <c r="K120" s="38"/>
      <c r="L120" s="38"/>
      <c r="M120" s="20">
        <f t="shared" si="1"/>
        <v>115</v>
      </c>
      <c r="N120" s="21">
        <f>IF(M120&lt;='Informações do financiamento'!$C$6,S119,"")</f>
        <v>18823.30866504653</v>
      </c>
      <c r="O120" s="21">
        <f>IF(M120&lt;='Informações do financiamento'!$C$6,N120*($C$2),"")</f>
        <v>157.27167437758337</v>
      </c>
      <c r="P120" s="21">
        <f>IF(M120&lt;='Informações do financiamento'!$C$6,N120+O120,"")</f>
        <v>18980.580339424112</v>
      </c>
      <c r="Q120" s="21">
        <f>IF(M120&lt;='Informações do financiamento'!$C$6,'Tabelas com amortização extra'!R120-'Tabelas com amortização extra'!O120,"")</f>
        <v>16.046343609403579</v>
      </c>
      <c r="R120" s="21">
        <f>IF(M120&lt;='Informações do financiamento'!$C$6,(N120*$C$2)/(1-(1/(1+$C$2)^('Informações do financiamento'!$C$6-M119)))+T120,"")</f>
        <v>173.31801798698694</v>
      </c>
      <c r="S120" s="21">
        <f>IF(M120&lt;='Informações do financiamento'!$C$6,P120-R120,"")</f>
        <v>18807.262321437123</v>
      </c>
      <c r="T120" s="22">
        <f t="shared" si="2"/>
        <v>0</v>
      </c>
      <c r="U120" s="27"/>
    </row>
    <row r="121" spans="1:21" ht="20.25" customHeight="1">
      <c r="A121" s="27"/>
      <c r="B121" s="20">
        <f>IF(B120&lt;'Informações do financiamento'!$C$6,('Tabelas com amortização extra'!B120+1),"")</f>
        <v>116</v>
      </c>
      <c r="C121" s="21">
        <f>IF(B121&lt;='Informações do financiamento'!$C$6,H120,"")</f>
        <v>14250</v>
      </c>
      <c r="D121" s="21">
        <f>IF(B121&lt;='Informações do financiamento'!$C$6,C121*($C$2),"")</f>
        <v>119.0609684918017</v>
      </c>
      <c r="E121" s="21">
        <f>IF(B121&lt;='Informações do financiamento'!$C$6,C121+D121,"")</f>
        <v>14369.060968491802</v>
      </c>
      <c r="F121" s="21">
        <f>IF(I120=0,IF(B121&lt;='Informações do financiamento'!$C$6,F120,""),IF(B121&lt;='Informações do financiamento'!$C$6,H120/('Informações do financiamento'!$C$6-B121+1),""))</f>
        <v>50</v>
      </c>
      <c r="G121" s="21">
        <f>IF(B121&lt;='Informações do financiamento'!$C$6,F121+D121+I121,"")</f>
        <v>169.0609684918017</v>
      </c>
      <c r="H121" s="21">
        <f>IF(B121&lt;='Informações do financiamento'!$C$6,E121-G121,"")</f>
        <v>14200</v>
      </c>
      <c r="I121" s="22">
        <f t="shared" si="0"/>
        <v>0</v>
      </c>
      <c r="J121" s="38"/>
      <c r="K121" s="38"/>
      <c r="L121" s="38"/>
      <c r="M121" s="20">
        <f t="shared" si="1"/>
        <v>116</v>
      </c>
      <c r="N121" s="21">
        <f>IF(M121&lt;='Informações do financiamento'!$C$6,S120,"")</f>
        <v>18807.262321437123</v>
      </c>
      <c r="O121" s="21">
        <f>IF(M121&lt;='Informações do financiamento'!$C$6,N121*($C$2),"")</f>
        <v>157.13760467857367</v>
      </c>
      <c r="P121" s="21">
        <f>IF(M121&lt;='Informações do financiamento'!$C$6,N121+O121,"")</f>
        <v>18964.399926115697</v>
      </c>
      <c r="Q121" s="21">
        <f>IF(M121&lt;='Informações do financiamento'!$C$6,'Tabelas com amortização extra'!R121-'Tabelas com amortização extra'!O121,"")</f>
        <v>16.18041330841325</v>
      </c>
      <c r="R121" s="21">
        <f>IF(M121&lt;='Informações do financiamento'!$C$6,(N121*$C$2)/(1-(1/(1+$C$2)^('Informações do financiamento'!$C$6-M120)))+T121,"")</f>
        <v>173.31801798698692</v>
      </c>
      <c r="S121" s="21">
        <f>IF(M121&lt;='Informações do financiamento'!$C$6,P121-R121,"")</f>
        <v>18791.081908128708</v>
      </c>
      <c r="T121" s="22">
        <f t="shared" si="2"/>
        <v>0</v>
      </c>
      <c r="U121" s="27"/>
    </row>
    <row r="122" spans="1:21" ht="20.25" customHeight="1">
      <c r="A122" s="27"/>
      <c r="B122" s="20">
        <f>IF(B121&lt;'Informações do financiamento'!$C$6,('Tabelas com amortização extra'!B121+1),"")</f>
        <v>117</v>
      </c>
      <c r="C122" s="21">
        <f>IF(B122&lt;='Informações do financiamento'!$C$6,H121,"")</f>
        <v>14200</v>
      </c>
      <c r="D122" s="21">
        <f>IF(B122&lt;='Informações do financiamento'!$C$6,C122*($C$2),"")</f>
        <v>118.64321070761994</v>
      </c>
      <c r="E122" s="21">
        <f>IF(B122&lt;='Informações do financiamento'!$C$6,C122+D122,"")</f>
        <v>14318.64321070762</v>
      </c>
      <c r="F122" s="21">
        <f>IF(I121=0,IF(B122&lt;='Informações do financiamento'!$C$6,F121,""),IF(B122&lt;='Informações do financiamento'!$C$6,H121/('Informações do financiamento'!$C$6-B122+1),""))</f>
        <v>50</v>
      </c>
      <c r="G122" s="21">
        <f>IF(B122&lt;='Informações do financiamento'!$C$6,F122+D122+I122,"")</f>
        <v>168.64321070761994</v>
      </c>
      <c r="H122" s="21">
        <f>IF(B122&lt;='Informações do financiamento'!$C$6,E122-G122,"")</f>
        <v>14150</v>
      </c>
      <c r="I122" s="22">
        <f t="shared" si="0"/>
        <v>0</v>
      </c>
      <c r="J122" s="38"/>
      <c r="K122" s="38"/>
      <c r="L122" s="38"/>
      <c r="M122" s="20">
        <f t="shared" si="1"/>
        <v>117</v>
      </c>
      <c r="N122" s="21">
        <f>IF(M122&lt;='Informações do financiamento'!$C$6,S121,"")</f>
        <v>18791.081908128708</v>
      </c>
      <c r="O122" s="21">
        <f>IF(M122&lt;='Informações do financiamento'!$C$6,N122*($C$2),"")</f>
        <v>157.00241480635628</v>
      </c>
      <c r="P122" s="21">
        <f>IF(M122&lt;='Informações do financiamento'!$C$6,N122+O122,"")</f>
        <v>18948.084322935065</v>
      </c>
      <c r="Q122" s="21">
        <f>IF(M122&lt;='Informações do financiamento'!$C$6,'Tabelas com amortização extra'!R122-'Tabelas com amortização extra'!O122,"")</f>
        <v>16.315603180630603</v>
      </c>
      <c r="R122" s="21">
        <f>IF(M122&lt;='Informações do financiamento'!$C$6,(N122*$C$2)/(1-(1/(1+$C$2)^('Informações do financiamento'!$C$6-M121)))+T122,"")</f>
        <v>173.31801798698689</v>
      </c>
      <c r="S122" s="21">
        <f>IF(M122&lt;='Informações do financiamento'!$C$6,P122-R122,"")</f>
        <v>18774.766304948076</v>
      </c>
      <c r="T122" s="22">
        <f t="shared" si="2"/>
        <v>0</v>
      </c>
      <c r="U122" s="27"/>
    </row>
    <row r="123" spans="1:21" ht="20.25" customHeight="1">
      <c r="A123" s="27"/>
      <c r="B123" s="20">
        <f>IF(B122&lt;'Informações do financiamento'!$C$6,('Tabelas com amortização extra'!B122+1),"")</f>
        <v>118</v>
      </c>
      <c r="C123" s="21">
        <f>IF(B123&lt;='Informações do financiamento'!$C$6,H122,"")</f>
        <v>14150</v>
      </c>
      <c r="D123" s="21">
        <f>IF(B123&lt;='Informações do financiamento'!$C$6,C123*($C$2),"")</f>
        <v>118.22545292343818</v>
      </c>
      <c r="E123" s="21">
        <f>IF(B123&lt;='Informações do financiamento'!$C$6,C123+D123,"")</f>
        <v>14268.225452923438</v>
      </c>
      <c r="F123" s="21">
        <f>IF(I122=0,IF(B123&lt;='Informações do financiamento'!$C$6,F122,""),IF(B123&lt;='Informações do financiamento'!$C$6,H122/('Informações do financiamento'!$C$6-B123+1),""))</f>
        <v>50</v>
      </c>
      <c r="G123" s="21">
        <f>IF(B123&lt;='Informações do financiamento'!$C$6,F123+D123+I123,"")</f>
        <v>168.22545292343818</v>
      </c>
      <c r="H123" s="21">
        <f>IF(B123&lt;='Informações do financiamento'!$C$6,E123-G123,"")</f>
        <v>14100</v>
      </c>
      <c r="I123" s="22">
        <f t="shared" si="0"/>
        <v>0</v>
      </c>
      <c r="J123" s="38"/>
      <c r="K123" s="38"/>
      <c r="L123" s="38"/>
      <c r="M123" s="20">
        <f t="shared" si="1"/>
        <v>118</v>
      </c>
      <c r="N123" s="21">
        <f>IF(M123&lt;='Informações do financiamento'!$C$6,S122,"")</f>
        <v>18774.766304948076</v>
      </c>
      <c r="O123" s="21">
        <f>IF(M123&lt;='Informações do financiamento'!$C$6,N123*($C$2),"")</f>
        <v>156.86609540170969</v>
      </c>
      <c r="P123" s="21">
        <f>IF(M123&lt;='Informações do financiamento'!$C$6,N123+O123,"")</f>
        <v>18931.632400349787</v>
      </c>
      <c r="Q123" s="21">
        <f>IF(M123&lt;='Informações do financiamento'!$C$6,'Tabelas com amortização extra'!R123-'Tabelas com amortização extra'!O123,"")</f>
        <v>16.451922585277174</v>
      </c>
      <c r="R123" s="21">
        <f>IF(M123&lt;='Informações do financiamento'!$C$6,(N123*$C$2)/(1-(1/(1+$C$2)^('Informações do financiamento'!$C$6-M122)))+T123,"")</f>
        <v>173.31801798698686</v>
      </c>
      <c r="S123" s="21">
        <f>IF(M123&lt;='Informações do financiamento'!$C$6,P123-R123,"")</f>
        <v>18758.314382362802</v>
      </c>
      <c r="T123" s="22">
        <f t="shared" si="2"/>
        <v>0</v>
      </c>
      <c r="U123" s="27"/>
    </row>
    <row r="124" spans="1:21" ht="20.25" customHeight="1">
      <c r="A124" s="27"/>
      <c r="B124" s="20">
        <f>IF(B123&lt;'Informações do financiamento'!$C$6,('Tabelas com amortização extra'!B123+1),"")</f>
        <v>119</v>
      </c>
      <c r="C124" s="21">
        <f>IF(B124&lt;='Informações do financiamento'!$C$6,H123,"")</f>
        <v>14100</v>
      </c>
      <c r="D124" s="21">
        <f>IF(B124&lt;='Informações do financiamento'!$C$6,C124*($C$2),"")</f>
        <v>117.80769513925642</v>
      </c>
      <c r="E124" s="21">
        <f>IF(B124&lt;='Informações do financiamento'!$C$6,C124+D124,"")</f>
        <v>14217.807695139256</v>
      </c>
      <c r="F124" s="21">
        <f>IF(I123=0,IF(B124&lt;='Informações do financiamento'!$C$6,F123,""),IF(B124&lt;='Informações do financiamento'!$C$6,H123/('Informações do financiamento'!$C$6-B124+1),""))</f>
        <v>50</v>
      </c>
      <c r="G124" s="21">
        <f>IF(B124&lt;='Informações do financiamento'!$C$6,F124+D124+I124,"")</f>
        <v>167.80769513925642</v>
      </c>
      <c r="H124" s="21">
        <f>IF(B124&lt;='Informações do financiamento'!$C$6,E124-G124,"")</f>
        <v>14050</v>
      </c>
      <c r="I124" s="22">
        <f t="shared" si="0"/>
        <v>0</v>
      </c>
      <c r="J124" s="38"/>
      <c r="K124" s="38"/>
      <c r="L124" s="38"/>
      <c r="M124" s="20">
        <f t="shared" si="1"/>
        <v>119</v>
      </c>
      <c r="N124" s="21">
        <f>IF(M124&lt;='Informações do financiamento'!$C$6,S123,"")</f>
        <v>18758.314382362802</v>
      </c>
      <c r="O124" s="21">
        <f>IF(M124&lt;='Informações do financiamento'!$C$6,N124*($C$2),"")</f>
        <v>156.7286370272146</v>
      </c>
      <c r="P124" s="21">
        <f>IF(M124&lt;='Informações do financiamento'!$C$6,N124+O124,"")</f>
        <v>18915.043019390017</v>
      </c>
      <c r="Q124" s="21">
        <f>IF(M124&lt;='Informações do financiamento'!$C$6,'Tabelas com amortização extra'!R124-'Tabelas com amortização extra'!O124,"")</f>
        <v>16.589380959772285</v>
      </c>
      <c r="R124" s="21">
        <f>IF(M124&lt;='Informações do financiamento'!$C$6,(N124*$C$2)/(1-(1/(1+$C$2)^('Informações do financiamento'!$C$6-M123)))+T124,"")</f>
        <v>173.31801798698689</v>
      </c>
      <c r="S124" s="21">
        <f>IF(M124&lt;='Informações do financiamento'!$C$6,P124-R124,"")</f>
        <v>18741.725001403029</v>
      </c>
      <c r="T124" s="22">
        <f t="shared" si="2"/>
        <v>0</v>
      </c>
      <c r="U124" s="27"/>
    </row>
    <row r="125" spans="1:21" ht="20.25" customHeight="1">
      <c r="A125" s="27"/>
      <c r="B125" s="20">
        <f>IF(B124&lt;'Informações do financiamento'!$C$6,('Tabelas com amortização extra'!B124+1),"")</f>
        <v>120</v>
      </c>
      <c r="C125" s="21">
        <f>IF(B125&lt;='Informações do financiamento'!$C$6,H124,"")</f>
        <v>14050</v>
      </c>
      <c r="D125" s="21">
        <f>IF(B125&lt;='Informações do financiamento'!$C$6,C125*($C$2),"")</f>
        <v>117.38993735507466</v>
      </c>
      <c r="E125" s="21">
        <f>IF(B125&lt;='Informações do financiamento'!$C$6,C125+D125,"")</f>
        <v>14167.389937355074</v>
      </c>
      <c r="F125" s="21">
        <f>IF(I124=0,IF(B125&lt;='Informações do financiamento'!$C$6,F124,""),IF(B125&lt;='Informações do financiamento'!$C$6,H124/('Informações do financiamento'!$C$6-B125+1),""))</f>
        <v>50</v>
      </c>
      <c r="G125" s="21">
        <f>IF(B125&lt;='Informações do financiamento'!$C$6,F125+D125+I125,"")</f>
        <v>167.38993735507466</v>
      </c>
      <c r="H125" s="21">
        <f>IF(B125&lt;='Informações do financiamento'!$C$6,E125-G125,"")</f>
        <v>14000</v>
      </c>
      <c r="I125" s="22">
        <f t="shared" si="0"/>
        <v>0</v>
      </c>
      <c r="J125" s="38"/>
      <c r="K125" s="38"/>
      <c r="L125" s="38"/>
      <c r="M125" s="20">
        <f t="shared" si="1"/>
        <v>120</v>
      </c>
      <c r="N125" s="21">
        <f>IF(M125&lt;='Informações do financiamento'!$C$6,S124,"")</f>
        <v>18741.725001403029</v>
      </c>
      <c r="O125" s="21">
        <f>IF(M125&lt;='Informações do financiamento'!$C$6,N125*($C$2),"")</f>
        <v>156.59003016660057</v>
      </c>
      <c r="P125" s="21">
        <f>IF(M125&lt;='Informações do financiamento'!$C$6,N125+O125,"")</f>
        <v>18898.315031569629</v>
      </c>
      <c r="Q125" s="21">
        <f>IF(M125&lt;='Informações do financiamento'!$C$6,'Tabelas com amortização extra'!R125-'Tabelas com amortização extra'!O125,"")</f>
        <v>16.727987820386318</v>
      </c>
      <c r="R125" s="21">
        <f>IF(M125&lt;='Informações do financiamento'!$C$6,(N125*$C$2)/(1-(1/(1+$C$2)^('Informações do financiamento'!$C$6-M124)))+T125,"")</f>
        <v>173.31801798698689</v>
      </c>
      <c r="S125" s="21">
        <f>IF(M125&lt;='Informações do financiamento'!$C$6,P125-R125,"")</f>
        <v>18724.997013582644</v>
      </c>
      <c r="T125" s="22">
        <f t="shared" si="2"/>
        <v>0</v>
      </c>
      <c r="U125" s="27"/>
    </row>
    <row r="126" spans="1:21" ht="20.25" customHeight="1">
      <c r="A126" s="27"/>
      <c r="B126" s="20">
        <f>IF(B125&lt;'Informações do financiamento'!$C$6,('Tabelas com amortização extra'!B125+1),"")</f>
        <v>121</v>
      </c>
      <c r="C126" s="21">
        <f>IF(B126&lt;='Informações do financiamento'!$C$6,H125,"")</f>
        <v>14000</v>
      </c>
      <c r="D126" s="21">
        <f>IF(B126&lt;='Informações do financiamento'!$C$6,C126*($C$2),"")</f>
        <v>116.97217957089291</v>
      </c>
      <c r="E126" s="21">
        <f>IF(B126&lt;='Informações do financiamento'!$C$6,C126+D126,"")</f>
        <v>14116.972179570894</v>
      </c>
      <c r="F126" s="21">
        <f>IF(I125=0,IF(B126&lt;='Informações do financiamento'!$C$6,F125,""),IF(B126&lt;='Informações do financiamento'!$C$6,H125/('Informações do financiamento'!$C$6-B126+1),""))</f>
        <v>50</v>
      </c>
      <c r="G126" s="21">
        <f>IF(B126&lt;='Informações do financiamento'!$C$6,F126+D126+I126,"")</f>
        <v>166.97217957089291</v>
      </c>
      <c r="H126" s="21">
        <f>IF(B126&lt;='Informações do financiamento'!$C$6,E126-G126,"")</f>
        <v>13950</v>
      </c>
      <c r="I126" s="22">
        <f t="shared" si="0"/>
        <v>0</v>
      </c>
      <c r="J126" s="38"/>
      <c r="K126" s="38"/>
      <c r="L126" s="38"/>
      <c r="M126" s="20">
        <f t="shared" si="1"/>
        <v>121</v>
      </c>
      <c r="N126" s="21">
        <f>IF(M126&lt;='Informações do financiamento'!$C$6,S125,"")</f>
        <v>18724.997013582644</v>
      </c>
      <c r="O126" s="21">
        <f>IF(M126&lt;='Informações do financiamento'!$C$6,N126*($C$2),"")</f>
        <v>156.4502652240873</v>
      </c>
      <c r="P126" s="21">
        <f>IF(M126&lt;='Informações do financiamento'!$C$6,N126+O126,"")</f>
        <v>18881.447278806732</v>
      </c>
      <c r="Q126" s="21">
        <f>IF(M126&lt;='Informações do financiamento'!$C$6,'Tabelas com amortização extra'!R126-'Tabelas com amortização extra'!O126,"")</f>
        <v>16.867752762899585</v>
      </c>
      <c r="R126" s="21">
        <f>IF(M126&lt;='Informações do financiamento'!$C$6,(N126*$C$2)/(1-(1/(1+$C$2)^('Informações do financiamento'!$C$6-M125)))+T126,"")</f>
        <v>173.31801798698689</v>
      </c>
      <c r="S126" s="21">
        <f>IF(M126&lt;='Informações do financiamento'!$C$6,P126-R126,"")</f>
        <v>18708.129260819747</v>
      </c>
      <c r="T126" s="22">
        <f t="shared" si="2"/>
        <v>0</v>
      </c>
      <c r="U126" s="27"/>
    </row>
    <row r="127" spans="1:21" ht="20.25" customHeight="1">
      <c r="A127" s="27"/>
      <c r="B127" s="20">
        <f>IF(B126&lt;'Informações do financiamento'!$C$6,('Tabelas com amortização extra'!B126+1),"")</f>
        <v>122</v>
      </c>
      <c r="C127" s="21">
        <f>IF(B127&lt;='Informações do financiamento'!$C$6,H126,"")</f>
        <v>13950</v>
      </c>
      <c r="D127" s="21">
        <f>IF(B127&lt;='Informações do financiamento'!$C$6,C127*($C$2),"")</f>
        <v>116.55442178671113</v>
      </c>
      <c r="E127" s="21">
        <f>IF(B127&lt;='Informações do financiamento'!$C$6,C127+D127,"")</f>
        <v>14066.554421786712</v>
      </c>
      <c r="F127" s="21">
        <f>IF(I126=0,IF(B127&lt;='Informações do financiamento'!$C$6,F126,""),IF(B127&lt;='Informações do financiamento'!$C$6,H126/('Informações do financiamento'!$C$6-B127+1),""))</f>
        <v>50</v>
      </c>
      <c r="G127" s="21">
        <f>IF(B127&lt;='Informações do financiamento'!$C$6,F127+D127+I127,"")</f>
        <v>166.55442178671115</v>
      </c>
      <c r="H127" s="21">
        <f>IF(B127&lt;='Informações do financiamento'!$C$6,E127-G127,"")</f>
        <v>13900</v>
      </c>
      <c r="I127" s="22">
        <f t="shared" si="0"/>
        <v>0</v>
      </c>
      <c r="J127" s="38"/>
      <c r="K127" s="38"/>
      <c r="L127" s="38"/>
      <c r="M127" s="20">
        <f t="shared" si="1"/>
        <v>122</v>
      </c>
      <c r="N127" s="21">
        <f>IF(M127&lt;='Informações do financiamento'!$C$6,S126,"")</f>
        <v>18708.129260819747</v>
      </c>
      <c r="O127" s="21">
        <f>IF(M127&lt;='Informações do financiamento'!$C$6,N127*($C$2),"")</f>
        <v>156.30933252372023</v>
      </c>
      <c r="P127" s="21">
        <f>IF(M127&lt;='Informações do financiamento'!$C$6,N127+O127,"")</f>
        <v>18864.438593343468</v>
      </c>
      <c r="Q127" s="21">
        <f>IF(M127&lt;='Informações do financiamento'!$C$6,'Tabelas com amortização extra'!R127-'Tabelas com amortização extra'!O127,"")</f>
        <v>17.008685463266687</v>
      </c>
      <c r="R127" s="21">
        <f>IF(M127&lt;='Informações do financiamento'!$C$6,(N127*$C$2)/(1-(1/(1+$C$2)^('Informações do financiamento'!$C$6-M126)))+T127,"")</f>
        <v>173.31801798698692</v>
      </c>
      <c r="S127" s="21">
        <f>IF(M127&lt;='Informações do financiamento'!$C$6,P127-R127,"")</f>
        <v>18691.120575356479</v>
      </c>
      <c r="T127" s="22">
        <f t="shared" si="2"/>
        <v>0</v>
      </c>
      <c r="U127" s="27"/>
    </row>
    <row r="128" spans="1:21" ht="20.25" customHeight="1">
      <c r="A128" s="27"/>
      <c r="B128" s="20">
        <f>IF(B127&lt;'Informações do financiamento'!$C$6,('Tabelas com amortização extra'!B127+1),"")</f>
        <v>123</v>
      </c>
      <c r="C128" s="21">
        <f>IF(B128&lt;='Informações do financiamento'!$C$6,H127,"")</f>
        <v>13900</v>
      </c>
      <c r="D128" s="21">
        <f>IF(B128&lt;='Informações do financiamento'!$C$6,C128*($C$2),"")</f>
        <v>116.13666400252937</v>
      </c>
      <c r="E128" s="21">
        <f>IF(B128&lt;='Informações do financiamento'!$C$6,C128+D128,"")</f>
        <v>14016.13666400253</v>
      </c>
      <c r="F128" s="21">
        <f>IF(I127=0,IF(B128&lt;='Informações do financiamento'!$C$6,F127,""),IF(B128&lt;='Informações do financiamento'!$C$6,H127/('Informações do financiamento'!$C$6-B128+1),""))</f>
        <v>50</v>
      </c>
      <c r="G128" s="21">
        <f>IF(B128&lt;='Informações do financiamento'!$C$6,F128+D128+I128,"")</f>
        <v>166.13666400252936</v>
      </c>
      <c r="H128" s="21">
        <f>IF(B128&lt;='Informações do financiamento'!$C$6,E128-G128,"")</f>
        <v>13850</v>
      </c>
      <c r="I128" s="22">
        <f t="shared" si="0"/>
        <v>0</v>
      </c>
      <c r="J128" s="38"/>
      <c r="K128" s="38"/>
      <c r="L128" s="38"/>
      <c r="M128" s="20">
        <f t="shared" si="1"/>
        <v>123</v>
      </c>
      <c r="N128" s="21">
        <f>IF(M128&lt;='Informações do financiamento'!$C$6,S127,"")</f>
        <v>18691.120575356479</v>
      </c>
      <c r="O128" s="21">
        <f>IF(M128&lt;='Informações do financiamento'!$C$6,N128*($C$2),"")</f>
        <v>156.16722230870064</v>
      </c>
      <c r="P128" s="21">
        <f>IF(M128&lt;='Informações do financiamento'!$C$6,N128+O128,"")</f>
        <v>18847.28779766518</v>
      </c>
      <c r="Q128" s="21">
        <f>IF(M128&lt;='Informações do financiamento'!$C$6,'Tabelas com amortização extra'!R128-'Tabelas com amortização extra'!O128,"")</f>
        <v>17.150795678286272</v>
      </c>
      <c r="R128" s="21">
        <f>IF(M128&lt;='Informações do financiamento'!$C$6,(N128*$C$2)/(1-(1/(1+$C$2)^('Informações do financiamento'!$C$6-M127)))+T128,"")</f>
        <v>173.31801798698692</v>
      </c>
      <c r="S128" s="21">
        <f>IF(M128&lt;='Informações do financiamento'!$C$6,P128-R128,"")</f>
        <v>18673.969779678191</v>
      </c>
      <c r="T128" s="22">
        <f t="shared" si="2"/>
        <v>0</v>
      </c>
      <c r="U128" s="27"/>
    </row>
    <row r="129" spans="1:21" ht="20.25" customHeight="1">
      <c r="A129" s="27"/>
      <c r="B129" s="20">
        <f>IF(B128&lt;'Informações do financiamento'!$C$6,('Tabelas com amortização extra'!B128+1),"")</f>
        <v>124</v>
      </c>
      <c r="C129" s="21">
        <f>IF(B129&lt;='Informações do financiamento'!$C$6,H128,"")</f>
        <v>13850</v>
      </c>
      <c r="D129" s="21">
        <f>IF(B129&lt;='Informações do financiamento'!$C$6,C129*($C$2),"")</f>
        <v>115.71890621834761</v>
      </c>
      <c r="E129" s="21">
        <f>IF(B129&lt;='Informações do financiamento'!$C$6,C129+D129,"")</f>
        <v>13965.718906218348</v>
      </c>
      <c r="F129" s="21">
        <f>IF(I128=0,IF(B129&lt;='Informações do financiamento'!$C$6,F128,""),IF(B129&lt;='Informações do financiamento'!$C$6,H128/('Informações do financiamento'!$C$6-B129+1),""))</f>
        <v>50</v>
      </c>
      <c r="G129" s="21">
        <f>IF(B129&lt;='Informações do financiamento'!$C$6,F129+D129+I129,"")</f>
        <v>165.71890621834763</v>
      </c>
      <c r="H129" s="21">
        <f>IF(B129&lt;='Informações do financiamento'!$C$6,E129-G129,"")</f>
        <v>13800</v>
      </c>
      <c r="I129" s="22">
        <f t="shared" si="0"/>
        <v>0</v>
      </c>
      <c r="J129" s="38"/>
      <c r="K129" s="38"/>
      <c r="L129" s="38"/>
      <c r="M129" s="20">
        <f t="shared" si="1"/>
        <v>124</v>
      </c>
      <c r="N129" s="21">
        <f>IF(M129&lt;='Informações do financiamento'!$C$6,S128,"")</f>
        <v>18673.969779678191</v>
      </c>
      <c r="O129" s="21">
        <f>IF(M129&lt;='Informações do financiamento'!$C$6,N129*($C$2),"")</f>
        <v>156.02392474071033</v>
      </c>
      <c r="P129" s="21">
        <f>IF(M129&lt;='Informações do financiamento'!$C$6,N129+O129,"")</f>
        <v>18829.993704418903</v>
      </c>
      <c r="Q129" s="21">
        <f>IF(M129&lt;='Informações do financiamento'!$C$6,'Tabelas com amortização extra'!R129-'Tabelas com amortização extra'!O129,"")</f>
        <v>17.294093246276589</v>
      </c>
      <c r="R129" s="21">
        <f>IF(M129&lt;='Informações do financiamento'!$C$6,(N129*$C$2)/(1-(1/(1+$C$2)^('Informações do financiamento'!$C$6-M128)))+T129,"")</f>
        <v>173.31801798698692</v>
      </c>
      <c r="S129" s="21">
        <f>IF(M129&lt;='Informações do financiamento'!$C$6,P129-R129,"")</f>
        <v>18656.675686431914</v>
      </c>
      <c r="T129" s="22">
        <f t="shared" si="2"/>
        <v>0</v>
      </c>
      <c r="U129" s="27"/>
    </row>
    <row r="130" spans="1:21" ht="20.25" customHeight="1">
      <c r="A130" s="27"/>
      <c r="B130" s="20">
        <f>IF(B129&lt;'Informações do financiamento'!$C$6,('Tabelas com amortização extra'!B129+1),"")</f>
        <v>125</v>
      </c>
      <c r="C130" s="21">
        <f>IF(B130&lt;='Informações do financiamento'!$C$6,H129,"")</f>
        <v>13800</v>
      </c>
      <c r="D130" s="21">
        <f>IF(B130&lt;='Informações do financiamento'!$C$6,C130*($C$2),"")</f>
        <v>115.30114843416585</v>
      </c>
      <c r="E130" s="21">
        <f>IF(B130&lt;='Informações do financiamento'!$C$6,C130+D130,"")</f>
        <v>13915.301148434166</v>
      </c>
      <c r="F130" s="21">
        <f>IF(I129=0,IF(B130&lt;='Informações do financiamento'!$C$6,F129,""),IF(B130&lt;='Informações do financiamento'!$C$6,H129/('Informações do financiamento'!$C$6-B130+1),""))</f>
        <v>50</v>
      </c>
      <c r="G130" s="21">
        <f>IF(B130&lt;='Informações do financiamento'!$C$6,F130+D130+I130,"")</f>
        <v>165.30114843416584</v>
      </c>
      <c r="H130" s="21">
        <f>IF(B130&lt;='Informações do financiamento'!$C$6,E130-G130,"")</f>
        <v>13750</v>
      </c>
      <c r="I130" s="22">
        <f t="shared" si="0"/>
        <v>0</v>
      </c>
      <c r="J130" s="38"/>
      <c r="K130" s="38"/>
      <c r="L130" s="38"/>
      <c r="M130" s="20">
        <f t="shared" si="1"/>
        <v>125</v>
      </c>
      <c r="N130" s="21">
        <f>IF(M130&lt;='Informações do financiamento'!$C$6,S129,"")</f>
        <v>18656.675686431914</v>
      </c>
      <c r="O130" s="21">
        <f>IF(M130&lt;='Informações do financiamento'!$C$6,N130*($C$2),"")</f>
        <v>155.87942989923039</v>
      </c>
      <c r="P130" s="21">
        <f>IF(M130&lt;='Informações do financiamento'!$C$6,N130+O130,"")</f>
        <v>18812.555116331143</v>
      </c>
      <c r="Q130" s="21">
        <f>IF(M130&lt;='Informações do financiamento'!$C$6,'Tabelas com amortização extra'!R130-'Tabelas com amortização extra'!O130,"")</f>
        <v>17.438588087756528</v>
      </c>
      <c r="R130" s="21">
        <f>IF(M130&lt;='Informações do financiamento'!$C$6,(N130*$C$2)/(1-(1/(1+$C$2)^('Informações do financiamento'!$C$6-M129)))+T130,"")</f>
        <v>173.31801798698692</v>
      </c>
      <c r="S130" s="21">
        <f>IF(M130&lt;='Informações do financiamento'!$C$6,P130-R130,"")</f>
        <v>18639.237098344154</v>
      </c>
      <c r="T130" s="22">
        <f t="shared" si="2"/>
        <v>0</v>
      </c>
      <c r="U130" s="27"/>
    </row>
    <row r="131" spans="1:21" ht="20.25" customHeight="1">
      <c r="A131" s="27"/>
      <c r="B131" s="20">
        <f>IF(B130&lt;'Informações do financiamento'!$C$6,('Tabelas com amortização extra'!B130+1),"")</f>
        <v>126</v>
      </c>
      <c r="C131" s="21">
        <f>IF(B131&lt;='Informações do financiamento'!$C$6,H130,"")</f>
        <v>13750</v>
      </c>
      <c r="D131" s="21">
        <f>IF(B131&lt;='Informações do financiamento'!$C$6,C131*($C$2),"")</f>
        <v>114.88339064998409</v>
      </c>
      <c r="E131" s="21">
        <f>IF(B131&lt;='Informações do financiamento'!$C$6,C131+D131,"")</f>
        <v>13864.883390649984</v>
      </c>
      <c r="F131" s="21">
        <f>IF(I130=0,IF(B131&lt;='Informações do financiamento'!$C$6,F130,""),IF(B131&lt;='Informações do financiamento'!$C$6,H130/('Informações do financiamento'!$C$6-B131+1),""))</f>
        <v>50</v>
      </c>
      <c r="G131" s="21">
        <f>IF(B131&lt;='Informações do financiamento'!$C$6,F131+D131+I131,"")</f>
        <v>164.88339064998411</v>
      </c>
      <c r="H131" s="21">
        <f>IF(B131&lt;='Informações do financiamento'!$C$6,E131-G131,"")</f>
        <v>13700</v>
      </c>
      <c r="I131" s="22">
        <f t="shared" si="0"/>
        <v>0</v>
      </c>
      <c r="J131" s="38"/>
      <c r="K131" s="38"/>
      <c r="L131" s="38"/>
      <c r="M131" s="20">
        <f t="shared" si="1"/>
        <v>126</v>
      </c>
      <c r="N131" s="21">
        <f>IF(M131&lt;='Informações do financiamento'!$C$6,S130,"")</f>
        <v>18639.237098344154</v>
      </c>
      <c r="O131" s="21">
        <f>IF(M131&lt;='Informações do financiamento'!$C$6,N131*($C$2),"")</f>
        <v>155.73372778085437</v>
      </c>
      <c r="P131" s="21">
        <f>IF(M131&lt;='Informações do financiamento'!$C$6,N131+O131,"")</f>
        <v>18794.970826125009</v>
      </c>
      <c r="Q131" s="21">
        <f>IF(M131&lt;='Informações do financiamento'!$C$6,'Tabelas com amortização extra'!R131-'Tabelas com amortização extra'!O131,"")</f>
        <v>17.584290206132522</v>
      </c>
      <c r="R131" s="21">
        <f>IF(M131&lt;='Informações do financiamento'!$C$6,(N131*$C$2)/(1-(1/(1+$C$2)^('Informações do financiamento'!$C$6-M130)))+T131,"")</f>
        <v>173.31801798698689</v>
      </c>
      <c r="S131" s="21">
        <f>IF(M131&lt;='Informações do financiamento'!$C$6,P131-R131,"")</f>
        <v>18621.652808138024</v>
      </c>
      <c r="T131" s="22">
        <f t="shared" si="2"/>
        <v>0</v>
      </c>
      <c r="U131" s="27"/>
    </row>
    <row r="132" spans="1:21" ht="20.25" customHeight="1">
      <c r="A132" s="27"/>
      <c r="B132" s="20">
        <f>IF(B131&lt;'Informações do financiamento'!$C$6,('Tabelas com amortização extra'!B131+1),"")</f>
        <v>127</v>
      </c>
      <c r="C132" s="21">
        <f>IF(B132&lt;='Informações do financiamento'!$C$6,H131,"")</f>
        <v>13700</v>
      </c>
      <c r="D132" s="21">
        <f>IF(B132&lt;='Informações do financiamento'!$C$6,C132*($C$2),"")</f>
        <v>114.46563286580233</v>
      </c>
      <c r="E132" s="21">
        <f>IF(B132&lt;='Informações do financiamento'!$C$6,C132+D132,"")</f>
        <v>13814.465632865802</v>
      </c>
      <c r="F132" s="21">
        <f>IF(I131=0,IF(B132&lt;='Informações do financiamento'!$C$6,F131,""),IF(B132&lt;='Informações do financiamento'!$C$6,H131/('Informações do financiamento'!$C$6-B132+1),""))</f>
        <v>50</v>
      </c>
      <c r="G132" s="21">
        <f>IF(B132&lt;='Informações do financiamento'!$C$6,F132+D132+I132,"")</f>
        <v>164.46563286580232</v>
      </c>
      <c r="H132" s="21">
        <f>IF(B132&lt;='Informações do financiamento'!$C$6,E132-G132,"")</f>
        <v>13650</v>
      </c>
      <c r="I132" s="22">
        <f t="shared" si="0"/>
        <v>0</v>
      </c>
      <c r="J132" s="38"/>
      <c r="K132" s="38"/>
      <c r="L132" s="38"/>
      <c r="M132" s="20">
        <f t="shared" si="1"/>
        <v>127</v>
      </c>
      <c r="N132" s="21">
        <f>IF(M132&lt;='Informações do financiamento'!$C$6,S131,"")</f>
        <v>18621.652808138024</v>
      </c>
      <c r="O132" s="21">
        <f>IF(M132&lt;='Informações do financiamento'!$C$6,N132*($C$2),"")</f>
        <v>155.58680829859591</v>
      </c>
      <c r="P132" s="21">
        <f>IF(M132&lt;='Informações do financiamento'!$C$6,N132+O132,"")</f>
        <v>18777.239616436618</v>
      </c>
      <c r="Q132" s="21">
        <f>IF(M132&lt;='Informações do financiamento'!$C$6,'Tabelas com amortização extra'!R132-'Tabelas com amortização extra'!O132,"")</f>
        <v>17.731209688390976</v>
      </c>
      <c r="R132" s="21">
        <f>IF(M132&lt;='Informações do financiamento'!$C$6,(N132*$C$2)/(1-(1/(1+$C$2)^('Informações do financiamento'!$C$6-M131)))+T132,"")</f>
        <v>173.31801798698689</v>
      </c>
      <c r="S132" s="21">
        <f>IF(M132&lt;='Informações do financiamento'!$C$6,P132-R132,"")</f>
        <v>18603.921598449633</v>
      </c>
      <c r="T132" s="22">
        <f t="shared" si="2"/>
        <v>0</v>
      </c>
      <c r="U132" s="27"/>
    </row>
    <row r="133" spans="1:21" ht="20.25" customHeight="1">
      <c r="A133" s="27"/>
      <c r="B133" s="20">
        <f>IF(B132&lt;'Informações do financiamento'!$C$6,('Tabelas com amortização extra'!B132+1),"")</f>
        <v>128</v>
      </c>
      <c r="C133" s="21">
        <f>IF(B133&lt;='Informações do financiamento'!$C$6,H132,"")</f>
        <v>13650</v>
      </c>
      <c r="D133" s="21">
        <f>IF(B133&lt;='Informações do financiamento'!$C$6,C133*($C$2),"")</f>
        <v>114.04787508162057</v>
      </c>
      <c r="E133" s="21">
        <f>IF(B133&lt;='Informações do financiamento'!$C$6,C133+D133,"")</f>
        <v>13764.04787508162</v>
      </c>
      <c r="F133" s="21">
        <f>IF(I132=0,IF(B133&lt;='Informações do financiamento'!$C$6,F132,""),IF(B133&lt;='Informações do financiamento'!$C$6,H132/('Informações do financiamento'!$C$6-B133+1),""))</f>
        <v>50</v>
      </c>
      <c r="G133" s="21">
        <f>IF(B133&lt;='Informações do financiamento'!$C$6,F133+D133+I133,"")</f>
        <v>164.04787508162059</v>
      </c>
      <c r="H133" s="21">
        <f>IF(B133&lt;='Informações do financiamento'!$C$6,E133-G133,"")</f>
        <v>13600</v>
      </c>
      <c r="I133" s="22">
        <f t="shared" si="0"/>
        <v>0</v>
      </c>
      <c r="J133" s="38"/>
      <c r="K133" s="38"/>
      <c r="L133" s="38"/>
      <c r="M133" s="20">
        <f t="shared" si="1"/>
        <v>128</v>
      </c>
      <c r="N133" s="21">
        <f>IF(M133&lt;='Informações do financiamento'!$C$6,S132,"")</f>
        <v>18603.921598449633</v>
      </c>
      <c r="O133" s="21">
        <f>IF(M133&lt;='Informações do financiamento'!$C$6,N133*($C$2),"")</f>
        <v>155.43866128119024</v>
      </c>
      <c r="P133" s="21">
        <f>IF(M133&lt;='Informações do financiamento'!$C$6,N133+O133,"")</f>
        <v>18759.360259730824</v>
      </c>
      <c r="Q133" s="21">
        <f>IF(M133&lt;='Informações do financiamento'!$C$6,'Tabelas com amortização extra'!R133-'Tabelas com amortização extra'!O133,"")</f>
        <v>17.879356705796681</v>
      </c>
      <c r="R133" s="21">
        <f>IF(M133&lt;='Informações do financiamento'!$C$6,(N133*$C$2)/(1-(1/(1+$C$2)^('Informações do financiamento'!$C$6-M132)))+T133,"")</f>
        <v>173.31801798698692</v>
      </c>
      <c r="S133" s="21">
        <f>IF(M133&lt;='Informações do financiamento'!$C$6,P133-R133,"")</f>
        <v>18586.042241743835</v>
      </c>
      <c r="T133" s="22">
        <f t="shared" si="2"/>
        <v>0</v>
      </c>
      <c r="U133" s="27"/>
    </row>
    <row r="134" spans="1:21" ht="20.25" customHeight="1">
      <c r="A134" s="27"/>
      <c r="B134" s="20">
        <f>IF(B133&lt;'Informações do financiamento'!$C$6,('Tabelas com amortização extra'!B133+1),"")</f>
        <v>129</v>
      </c>
      <c r="C134" s="21">
        <f>IF(B134&lt;='Informações do financiamento'!$C$6,H133,"")</f>
        <v>13600</v>
      </c>
      <c r="D134" s="21">
        <f>IF(B134&lt;='Informações do financiamento'!$C$6,C134*($C$2),"")</f>
        <v>113.63011729743882</v>
      </c>
      <c r="E134" s="21">
        <f>IF(B134&lt;='Informações do financiamento'!$C$6,C134+D134,"")</f>
        <v>13713.630117297438</v>
      </c>
      <c r="F134" s="21">
        <f>IF(I133=0,IF(B134&lt;='Informações do financiamento'!$C$6,F133,""),IF(B134&lt;='Informações do financiamento'!$C$6,H133/('Informações do financiamento'!$C$6-B134+1),""))</f>
        <v>50</v>
      </c>
      <c r="G134" s="21">
        <f>IF(B134&lt;='Informações do financiamento'!$C$6,F134+D134+I134,"")</f>
        <v>163.6301172974388</v>
      </c>
      <c r="H134" s="21">
        <f>IF(B134&lt;='Informações do financiamento'!$C$6,E134-G134,"")</f>
        <v>13550</v>
      </c>
      <c r="I134" s="22">
        <f t="shared" si="0"/>
        <v>0</v>
      </c>
      <c r="J134" s="38"/>
      <c r="K134" s="38"/>
      <c r="L134" s="38"/>
      <c r="M134" s="20">
        <f t="shared" si="1"/>
        <v>129</v>
      </c>
      <c r="N134" s="21">
        <f>IF(M134&lt;='Informações do financiamento'!$C$6,S133,"")</f>
        <v>18586.042241743835</v>
      </c>
      <c r="O134" s="21">
        <f>IF(M134&lt;='Informações do financiamento'!$C$6,N134*($C$2),"")</f>
        <v>155.28927647239004</v>
      </c>
      <c r="P134" s="21">
        <f>IF(M134&lt;='Informações do financiamento'!$C$6,N134+O134,"")</f>
        <v>18741.331518216226</v>
      </c>
      <c r="Q134" s="21">
        <f>IF(M134&lt;='Informações do financiamento'!$C$6,'Tabelas com amortização extra'!R134-'Tabelas com amortização extra'!O134,"")</f>
        <v>18.028741514596845</v>
      </c>
      <c r="R134" s="21">
        <f>IF(M134&lt;='Informações do financiamento'!$C$6,(N134*$C$2)/(1-(1/(1+$C$2)^('Informações do financiamento'!$C$6-M133)))+T134,"")</f>
        <v>173.31801798698689</v>
      </c>
      <c r="S134" s="21">
        <f>IF(M134&lt;='Informações do financiamento'!$C$6,P134-R134,"")</f>
        <v>18568.013500229237</v>
      </c>
      <c r="T134" s="22">
        <f t="shared" si="2"/>
        <v>0</v>
      </c>
      <c r="U134" s="27"/>
    </row>
    <row r="135" spans="1:21" ht="20.25" customHeight="1">
      <c r="A135" s="27"/>
      <c r="B135" s="20">
        <f>IF(B134&lt;'Informações do financiamento'!$C$6,('Tabelas com amortização extra'!B134+1),"")</f>
        <v>130</v>
      </c>
      <c r="C135" s="21">
        <f>IF(B135&lt;='Informações do financiamento'!$C$6,H134,"")</f>
        <v>13550</v>
      </c>
      <c r="D135" s="21">
        <f>IF(B135&lt;='Informações do financiamento'!$C$6,C135*($C$2),"")</f>
        <v>113.21235951325706</v>
      </c>
      <c r="E135" s="21">
        <f>IF(B135&lt;='Informações do financiamento'!$C$6,C135+D135,"")</f>
        <v>13663.212359513256</v>
      </c>
      <c r="F135" s="21">
        <f>IF(I134=0,IF(B135&lt;='Informações do financiamento'!$C$6,F134,""),IF(B135&lt;='Informações do financiamento'!$C$6,H134/('Informações do financiamento'!$C$6-B135+1),""))</f>
        <v>50</v>
      </c>
      <c r="G135" s="21">
        <f>IF(B135&lt;='Informações do financiamento'!$C$6,F135+D135+I135,"")</f>
        <v>163.21235951325707</v>
      </c>
      <c r="H135" s="21">
        <f>IF(B135&lt;='Informações do financiamento'!$C$6,E135-G135,"")</f>
        <v>13500</v>
      </c>
      <c r="I135" s="22">
        <f t="shared" si="0"/>
        <v>0</v>
      </c>
      <c r="J135" s="38"/>
      <c r="K135" s="38"/>
      <c r="L135" s="38"/>
      <c r="M135" s="20">
        <f t="shared" si="1"/>
        <v>130</v>
      </c>
      <c r="N135" s="21">
        <f>IF(M135&lt;='Informações do financiamento'!$C$6,S134,"")</f>
        <v>18568.013500229237</v>
      </c>
      <c r="O135" s="21">
        <f>IF(M135&lt;='Informações do financiamento'!$C$6,N135*($C$2),"")</f>
        <v>155.13864353025556</v>
      </c>
      <c r="P135" s="21">
        <f>IF(M135&lt;='Informações do financiamento'!$C$6,N135+O135,"")</f>
        <v>18723.152143759493</v>
      </c>
      <c r="Q135" s="21">
        <f>IF(M135&lt;='Informações do financiamento'!$C$6,'Tabelas com amortização extra'!R135-'Tabelas com amortização extra'!O135,"")</f>
        <v>18.179374456731324</v>
      </c>
      <c r="R135" s="21">
        <f>IF(M135&lt;='Informações do financiamento'!$C$6,(N135*$C$2)/(1-(1/(1+$C$2)^('Informações do financiamento'!$C$6-M134)))+T135,"")</f>
        <v>173.31801798698689</v>
      </c>
      <c r="S135" s="21">
        <f>IF(M135&lt;='Informações do financiamento'!$C$6,P135-R135,"")</f>
        <v>18549.834125772504</v>
      </c>
      <c r="T135" s="22">
        <f t="shared" si="2"/>
        <v>0</v>
      </c>
      <c r="U135" s="27"/>
    </row>
    <row r="136" spans="1:21" ht="20.25" customHeight="1">
      <c r="A136" s="27"/>
      <c r="B136" s="20">
        <f>IF(B135&lt;'Informações do financiamento'!$C$6,('Tabelas com amortização extra'!B135+1),"")</f>
        <v>131</v>
      </c>
      <c r="C136" s="21">
        <f>IF(B136&lt;='Informações do financiamento'!$C$6,H135,"")</f>
        <v>13500</v>
      </c>
      <c r="D136" s="21">
        <f>IF(B136&lt;='Informações do financiamento'!$C$6,C136*($C$2),"")</f>
        <v>112.7946017290753</v>
      </c>
      <c r="E136" s="21">
        <f>IF(B136&lt;='Informações do financiamento'!$C$6,C136+D136,"")</f>
        <v>13612.794601729076</v>
      </c>
      <c r="F136" s="21">
        <f>IF(I135=0,IF(B136&lt;='Informações do financiamento'!$C$6,F135,""),IF(B136&lt;='Informações do financiamento'!$C$6,H135/('Informações do financiamento'!$C$6-B136+1),""))</f>
        <v>50</v>
      </c>
      <c r="G136" s="21">
        <f>IF(B136&lt;='Informações do financiamento'!$C$6,F136+D136+I136,"")</f>
        <v>162.79460172907528</v>
      </c>
      <c r="H136" s="21">
        <f>IF(B136&lt;='Informações do financiamento'!$C$6,E136-G136,"")</f>
        <v>13450</v>
      </c>
      <c r="I136" s="22">
        <f t="shared" si="0"/>
        <v>0</v>
      </c>
      <c r="J136" s="38"/>
      <c r="K136" s="38"/>
      <c r="L136" s="38"/>
      <c r="M136" s="20">
        <f t="shared" si="1"/>
        <v>131</v>
      </c>
      <c r="N136" s="21">
        <f>IF(M136&lt;='Informações do financiamento'!$C$6,S135,"")</f>
        <v>18549.834125772504</v>
      </c>
      <c r="O136" s="21">
        <f>IF(M136&lt;='Informações do financiamento'!$C$6,N136*($C$2),"")</f>
        <v>154.98675202643847</v>
      </c>
      <c r="P136" s="21">
        <f>IF(M136&lt;='Informações do financiamento'!$C$6,N136+O136,"")</f>
        <v>18704.820877798942</v>
      </c>
      <c r="Q136" s="21">
        <f>IF(M136&lt;='Informações do financiamento'!$C$6,'Tabelas com amortização extra'!R136-'Tabelas com amortização extra'!O136,"")</f>
        <v>18.331265960548393</v>
      </c>
      <c r="R136" s="21">
        <f>IF(M136&lt;='Informações do financiamento'!$C$6,(N136*$C$2)/(1-(1/(1+$C$2)^('Informações do financiamento'!$C$6-M135)))+T136,"")</f>
        <v>173.31801798698686</v>
      </c>
      <c r="S136" s="21">
        <f>IF(M136&lt;='Informações do financiamento'!$C$6,P136-R136,"")</f>
        <v>18531.502859811957</v>
      </c>
      <c r="T136" s="22">
        <f t="shared" si="2"/>
        <v>0</v>
      </c>
      <c r="U136" s="27"/>
    </row>
    <row r="137" spans="1:21" ht="20.25" customHeight="1">
      <c r="A137" s="27"/>
      <c r="B137" s="20">
        <f>IF(B136&lt;'Informações do financiamento'!$C$6,('Tabelas com amortização extra'!B136+1),"")</f>
        <v>132</v>
      </c>
      <c r="C137" s="21">
        <f>IF(B137&lt;='Informações do financiamento'!$C$6,H136,"")</f>
        <v>13450</v>
      </c>
      <c r="D137" s="21">
        <f>IF(B137&lt;='Informações do financiamento'!$C$6,C137*($C$2),"")</f>
        <v>112.37684394489354</v>
      </c>
      <c r="E137" s="21">
        <f>IF(B137&lt;='Informações do financiamento'!$C$6,C137+D137,"")</f>
        <v>13562.376843944894</v>
      </c>
      <c r="F137" s="21">
        <f>IF(I136=0,IF(B137&lt;='Informações do financiamento'!$C$6,F136,""),IF(B137&lt;='Informações do financiamento'!$C$6,H136/('Informações do financiamento'!$C$6-B137+1),""))</f>
        <v>50</v>
      </c>
      <c r="G137" s="21">
        <f>IF(B137&lt;='Informações do financiamento'!$C$6,F137+D137+I137,"")</f>
        <v>162.37684394489355</v>
      </c>
      <c r="H137" s="21">
        <f>IF(B137&lt;='Informações do financiamento'!$C$6,E137-G137,"")</f>
        <v>13400</v>
      </c>
      <c r="I137" s="22">
        <f t="shared" si="0"/>
        <v>0</v>
      </c>
      <c r="J137" s="38"/>
      <c r="K137" s="38"/>
      <c r="L137" s="38"/>
      <c r="M137" s="20">
        <f t="shared" si="1"/>
        <v>132</v>
      </c>
      <c r="N137" s="21">
        <f>IF(M137&lt;='Informações do financiamento'!$C$6,S136,"")</f>
        <v>18531.502859811957</v>
      </c>
      <c r="O137" s="21">
        <f>IF(M137&lt;='Informações do financiamento'!$C$6,N137*($C$2),"")</f>
        <v>154.83359144545997</v>
      </c>
      <c r="P137" s="21">
        <f>IF(M137&lt;='Informações do financiamento'!$C$6,N137+O137,"")</f>
        <v>18686.336451257415</v>
      </c>
      <c r="Q137" s="21">
        <f>IF(M137&lt;='Informações do financiamento'!$C$6,'Tabelas com amortização extra'!R137-'Tabelas com amortização extra'!O137,"")</f>
        <v>18.484426541526915</v>
      </c>
      <c r="R137" s="21">
        <f>IF(M137&lt;='Informações do financiamento'!$C$6,(N137*$C$2)/(1-(1/(1+$C$2)^('Informações do financiamento'!$C$6-M136)))+T137,"")</f>
        <v>173.31801798698689</v>
      </c>
      <c r="S137" s="21">
        <f>IF(M137&lt;='Informações do financiamento'!$C$6,P137-R137,"")</f>
        <v>18513.01843327043</v>
      </c>
      <c r="T137" s="22">
        <f t="shared" si="2"/>
        <v>0</v>
      </c>
      <c r="U137" s="27"/>
    </row>
    <row r="138" spans="1:21" ht="20.25" customHeight="1">
      <c r="A138" s="27"/>
      <c r="B138" s="20">
        <f>IF(B137&lt;'Informações do financiamento'!$C$6,('Tabelas com amortização extra'!B137+1),"")</f>
        <v>133</v>
      </c>
      <c r="C138" s="21">
        <f>IF(B138&lt;='Informações do financiamento'!$C$6,H137,"")</f>
        <v>13400</v>
      </c>
      <c r="D138" s="21">
        <f>IF(B138&lt;='Informações do financiamento'!$C$6,C138*($C$2),"")</f>
        <v>111.95908616071178</v>
      </c>
      <c r="E138" s="21">
        <f>IF(B138&lt;='Informações do financiamento'!$C$6,C138+D138,"")</f>
        <v>13511.959086160712</v>
      </c>
      <c r="F138" s="21">
        <f>IF(I137=0,IF(B138&lt;='Informações do financiamento'!$C$6,F137,""),IF(B138&lt;='Informações do financiamento'!$C$6,H137/('Informações do financiamento'!$C$6-B138+1),""))</f>
        <v>50</v>
      </c>
      <c r="G138" s="21">
        <f>IF(B138&lt;='Informações do financiamento'!$C$6,F138+D138+I138,"")</f>
        <v>161.95908616071176</v>
      </c>
      <c r="H138" s="21">
        <f>IF(B138&lt;='Informações do financiamento'!$C$6,E138-G138,"")</f>
        <v>13350</v>
      </c>
      <c r="I138" s="22">
        <f t="shared" si="0"/>
        <v>0</v>
      </c>
      <c r="J138" s="38"/>
      <c r="K138" s="38"/>
      <c r="L138" s="38"/>
      <c r="M138" s="20">
        <f t="shared" si="1"/>
        <v>133</v>
      </c>
      <c r="N138" s="21">
        <f>IF(M138&lt;='Informações do financiamento'!$C$6,S137,"")</f>
        <v>18513.01843327043</v>
      </c>
      <c r="O138" s="21">
        <f>IF(M138&lt;='Informações do financiamento'!$C$6,N138*($C$2),"")</f>
        <v>154.67915118398278</v>
      </c>
      <c r="P138" s="21">
        <f>IF(M138&lt;='Informações do financiamento'!$C$6,N138+O138,"")</f>
        <v>18667.697584454414</v>
      </c>
      <c r="Q138" s="21">
        <f>IF(M138&lt;='Informações do financiamento'!$C$6,'Tabelas com amortização extra'!R138-'Tabelas com amortização extra'!O138,"")</f>
        <v>18.638866803004078</v>
      </c>
      <c r="R138" s="21">
        <f>IF(M138&lt;='Informações do financiamento'!$C$6,(N138*$C$2)/(1-(1/(1+$C$2)^('Informações do financiamento'!$C$6-M137)))+T138,"")</f>
        <v>173.31801798698686</v>
      </c>
      <c r="S138" s="21">
        <f>IF(M138&lt;='Informações do financiamento'!$C$6,P138-R138,"")</f>
        <v>18494.379566467429</v>
      </c>
      <c r="T138" s="22">
        <f t="shared" si="2"/>
        <v>0</v>
      </c>
      <c r="U138" s="27"/>
    </row>
    <row r="139" spans="1:21" ht="20.25" customHeight="1">
      <c r="A139" s="27"/>
      <c r="B139" s="20">
        <f>IF(B138&lt;'Informações do financiamento'!$C$6,('Tabelas com amortização extra'!B138+1),"")</f>
        <v>134</v>
      </c>
      <c r="C139" s="21">
        <f>IF(B139&lt;='Informações do financiamento'!$C$6,H138,"")</f>
        <v>13350</v>
      </c>
      <c r="D139" s="21">
        <f>IF(B139&lt;='Informações do financiamento'!$C$6,C139*($C$2),"")</f>
        <v>111.54132837653002</v>
      </c>
      <c r="E139" s="21">
        <f>IF(B139&lt;='Informações do financiamento'!$C$6,C139+D139,"")</f>
        <v>13461.54132837653</v>
      </c>
      <c r="F139" s="21">
        <f>IF(I138=0,IF(B139&lt;='Informações do financiamento'!$C$6,F138,""),IF(B139&lt;='Informações do financiamento'!$C$6,H138/('Informações do financiamento'!$C$6-B139+1),""))</f>
        <v>50</v>
      </c>
      <c r="G139" s="21">
        <f>IF(B139&lt;='Informações do financiamento'!$C$6,F139+D139+I139,"")</f>
        <v>161.54132837653003</v>
      </c>
      <c r="H139" s="21">
        <f>IF(B139&lt;='Informações do financiamento'!$C$6,E139-G139,"")</f>
        <v>13300</v>
      </c>
      <c r="I139" s="22">
        <f t="shared" si="0"/>
        <v>0</v>
      </c>
      <c r="J139" s="38"/>
      <c r="K139" s="38"/>
      <c r="L139" s="38"/>
      <c r="M139" s="20">
        <f t="shared" si="1"/>
        <v>134</v>
      </c>
      <c r="N139" s="21">
        <f>IF(M139&lt;='Informações do financiamento'!$C$6,S138,"")</f>
        <v>18494.379566467429</v>
      </c>
      <c r="O139" s="21">
        <f>IF(M139&lt;='Informações do financiamento'!$C$6,N139*($C$2),"")</f>
        <v>154.52342055007716</v>
      </c>
      <c r="P139" s="21">
        <f>IF(M139&lt;='Informações do financiamento'!$C$6,N139+O139,"")</f>
        <v>18648.902987017507</v>
      </c>
      <c r="Q139" s="21">
        <f>IF(M139&lt;='Informações do financiamento'!$C$6,'Tabelas com amortização extra'!R139-'Tabelas com amortização extra'!O139,"")</f>
        <v>18.794597436909726</v>
      </c>
      <c r="R139" s="21">
        <f>IF(M139&lt;='Informações do financiamento'!$C$6,(N139*$C$2)/(1-(1/(1+$C$2)^('Informações do financiamento'!$C$6-M138)))+T139,"")</f>
        <v>173.31801798698689</v>
      </c>
      <c r="S139" s="21">
        <f>IF(M139&lt;='Informações do financiamento'!$C$6,P139-R139,"")</f>
        <v>18475.584969030519</v>
      </c>
      <c r="T139" s="22">
        <f t="shared" si="2"/>
        <v>0</v>
      </c>
      <c r="U139" s="27"/>
    </row>
    <row r="140" spans="1:21" ht="20.25" customHeight="1">
      <c r="A140" s="27"/>
      <c r="B140" s="20">
        <f>IF(B139&lt;'Informações do financiamento'!$C$6,('Tabelas com amortização extra'!B139+1),"")</f>
        <v>135</v>
      </c>
      <c r="C140" s="21">
        <f>IF(B140&lt;='Informações do financiamento'!$C$6,H139,"")</f>
        <v>13300</v>
      </c>
      <c r="D140" s="21">
        <f>IF(B140&lt;='Informações do financiamento'!$C$6,C140*($C$2),"")</f>
        <v>111.12357059234826</v>
      </c>
      <c r="E140" s="21">
        <f>IF(B140&lt;='Informações do financiamento'!$C$6,C140+D140,"")</f>
        <v>13411.123570592348</v>
      </c>
      <c r="F140" s="21">
        <f>IF(I139=0,IF(B140&lt;='Informações do financiamento'!$C$6,F139,""),IF(B140&lt;='Informações do financiamento'!$C$6,H139/('Informações do financiamento'!$C$6-B140+1),""))</f>
        <v>50</v>
      </c>
      <c r="G140" s="21">
        <f>IF(B140&lt;='Informações do financiamento'!$C$6,F140+D140+I140,"")</f>
        <v>161.12357059234824</v>
      </c>
      <c r="H140" s="21">
        <f>IF(B140&lt;='Informações do financiamento'!$C$6,E140-G140,"")</f>
        <v>13250</v>
      </c>
      <c r="I140" s="22">
        <f t="shared" si="0"/>
        <v>0</v>
      </c>
      <c r="J140" s="38"/>
      <c r="K140" s="38"/>
      <c r="L140" s="38"/>
      <c r="M140" s="20">
        <f t="shared" si="1"/>
        <v>135</v>
      </c>
      <c r="N140" s="21">
        <f>IF(M140&lt;='Informações do financiamento'!$C$6,S139,"")</f>
        <v>18475.584969030519</v>
      </c>
      <c r="O140" s="21">
        <f>IF(M140&lt;='Informações do financiamento'!$C$6,N140*($C$2),"")</f>
        <v>154.36638876248054</v>
      </c>
      <c r="P140" s="21">
        <f>IF(M140&lt;='Informações do financiamento'!$C$6,N140+O140,"")</f>
        <v>18629.951357792997</v>
      </c>
      <c r="Q140" s="21">
        <f>IF(M140&lt;='Informações do financiamento'!$C$6,'Tabelas com amortização extra'!R140-'Tabelas com amortização extra'!O140,"")</f>
        <v>18.951629224506377</v>
      </c>
      <c r="R140" s="21">
        <f>IF(M140&lt;='Informações do financiamento'!$C$6,(N140*$C$2)/(1-(1/(1+$C$2)^('Informações do financiamento'!$C$6-M139)))+T140,"")</f>
        <v>173.31801798698692</v>
      </c>
      <c r="S140" s="21">
        <f>IF(M140&lt;='Informações do financiamento'!$C$6,P140-R140,"")</f>
        <v>18456.633339806009</v>
      </c>
      <c r="T140" s="22">
        <f t="shared" si="2"/>
        <v>0</v>
      </c>
      <c r="U140" s="27"/>
    </row>
    <row r="141" spans="1:21" ht="20.25" customHeight="1">
      <c r="A141" s="27"/>
      <c r="B141" s="20">
        <f>IF(B140&lt;'Informações do financiamento'!$C$6,('Tabelas com amortização extra'!B140+1),"")</f>
        <v>136</v>
      </c>
      <c r="C141" s="21">
        <f>IF(B141&lt;='Informações do financiamento'!$C$6,H140,"")</f>
        <v>13250</v>
      </c>
      <c r="D141" s="21">
        <f>IF(B141&lt;='Informações do financiamento'!$C$6,C141*($C$2),"")</f>
        <v>110.7058128081665</v>
      </c>
      <c r="E141" s="21">
        <f>IF(B141&lt;='Informações do financiamento'!$C$6,C141+D141,"")</f>
        <v>13360.705812808166</v>
      </c>
      <c r="F141" s="21">
        <f>IF(I140=0,IF(B141&lt;='Informações do financiamento'!$C$6,F140,""),IF(B141&lt;='Informações do financiamento'!$C$6,H140/('Informações do financiamento'!$C$6-B141+1),""))</f>
        <v>50</v>
      </c>
      <c r="G141" s="21">
        <f>IF(B141&lt;='Informações do financiamento'!$C$6,F141+D141+I141,"")</f>
        <v>160.70581280816651</v>
      </c>
      <c r="H141" s="21">
        <f>IF(B141&lt;='Informações do financiamento'!$C$6,E141-G141,"")</f>
        <v>13200</v>
      </c>
      <c r="I141" s="22">
        <f t="shared" si="0"/>
        <v>0</v>
      </c>
      <c r="J141" s="38"/>
      <c r="K141" s="38"/>
      <c r="L141" s="38"/>
      <c r="M141" s="20">
        <f t="shared" si="1"/>
        <v>136</v>
      </c>
      <c r="N141" s="21">
        <f>IF(M141&lt;='Informações do financiamento'!$C$6,S140,"")</f>
        <v>18456.633339806009</v>
      </c>
      <c r="O141" s="21">
        <f>IF(M141&lt;='Informações do financiamento'!$C$6,N141*($C$2),"")</f>
        <v>154.20804494985123</v>
      </c>
      <c r="P141" s="21">
        <f>IF(M141&lt;='Informações do financiamento'!$C$6,N141+O141,"")</f>
        <v>18610.841384755859</v>
      </c>
      <c r="Q141" s="21">
        <f>IF(M141&lt;='Informações do financiamento'!$C$6,'Tabelas com amortização extra'!R141-'Tabelas com amortização extra'!O141,"")</f>
        <v>19.10997303713566</v>
      </c>
      <c r="R141" s="21">
        <f>IF(M141&lt;='Informações do financiamento'!$C$6,(N141*$C$2)/(1-(1/(1+$C$2)^('Informações do financiamento'!$C$6-M140)))+T141,"")</f>
        <v>173.31801798698689</v>
      </c>
      <c r="S141" s="21">
        <f>IF(M141&lt;='Informações do financiamento'!$C$6,P141-R141,"")</f>
        <v>18437.523366768874</v>
      </c>
      <c r="T141" s="22">
        <f t="shared" si="2"/>
        <v>0</v>
      </c>
      <c r="U141" s="27"/>
    </row>
    <row r="142" spans="1:21" ht="20.25" customHeight="1">
      <c r="A142" s="27"/>
      <c r="B142" s="20">
        <f>IF(B141&lt;'Informações do financiamento'!$C$6,('Tabelas com amortização extra'!B141+1),"")</f>
        <v>137</v>
      </c>
      <c r="C142" s="21">
        <f>IF(B142&lt;='Informações do financiamento'!$C$6,H141,"")</f>
        <v>13200</v>
      </c>
      <c r="D142" s="21">
        <f>IF(B142&lt;='Informações do financiamento'!$C$6,C142*($C$2),"")</f>
        <v>110.28805502398473</v>
      </c>
      <c r="E142" s="21">
        <f>IF(B142&lt;='Informações do financiamento'!$C$6,C142+D142,"")</f>
        <v>13310.288055023984</v>
      </c>
      <c r="F142" s="21">
        <f>IF(I141=0,IF(B142&lt;='Informações do financiamento'!$C$6,F141,""),IF(B142&lt;='Informações do financiamento'!$C$6,H141/('Informações do financiamento'!$C$6-B142+1),""))</f>
        <v>50</v>
      </c>
      <c r="G142" s="21">
        <f>IF(B142&lt;='Informações do financiamento'!$C$6,F142+D142+I142,"")</f>
        <v>160.28805502398473</v>
      </c>
      <c r="H142" s="21">
        <f>IF(B142&lt;='Informações do financiamento'!$C$6,E142-G142,"")</f>
        <v>13150</v>
      </c>
      <c r="I142" s="22">
        <f t="shared" si="0"/>
        <v>0</v>
      </c>
      <c r="J142" s="38"/>
      <c r="K142" s="38"/>
      <c r="L142" s="38"/>
      <c r="M142" s="20">
        <f t="shared" si="1"/>
        <v>137</v>
      </c>
      <c r="N142" s="21">
        <f>IF(M142&lt;='Informações do financiamento'!$C$6,S141,"")</f>
        <v>18437.523366768874</v>
      </c>
      <c r="O142" s="21">
        <f>IF(M142&lt;='Informações do financiamento'!$C$6,N142*($C$2),"")</f>
        <v>154.04837815001588</v>
      </c>
      <c r="P142" s="21">
        <f>IF(M142&lt;='Informações do financiamento'!$C$6,N142+O142,"")</f>
        <v>18591.571744918889</v>
      </c>
      <c r="Q142" s="21">
        <f>IF(M142&lt;='Informações do financiamento'!$C$6,'Tabelas com amortização extra'!R142-'Tabelas com amortização extra'!O142,"")</f>
        <v>19.269639836970981</v>
      </c>
      <c r="R142" s="21">
        <f>IF(M142&lt;='Informações do financiamento'!$C$6,(N142*$C$2)/(1-(1/(1+$C$2)^('Informações do financiamento'!$C$6-M141)))+T142,"")</f>
        <v>173.31801798698686</v>
      </c>
      <c r="S142" s="21">
        <f>IF(M142&lt;='Informações do financiamento'!$C$6,P142-R142,"")</f>
        <v>18418.253726931904</v>
      </c>
      <c r="T142" s="22">
        <f t="shared" si="2"/>
        <v>0</v>
      </c>
      <c r="U142" s="27"/>
    </row>
    <row r="143" spans="1:21" ht="20.25" customHeight="1">
      <c r="A143" s="27"/>
      <c r="B143" s="20">
        <f>IF(B142&lt;'Informações do financiamento'!$C$6,('Tabelas com amortização extra'!B142+1),"")</f>
        <v>138</v>
      </c>
      <c r="C143" s="21">
        <f>IF(B143&lt;='Informações do financiamento'!$C$6,H142,"")</f>
        <v>13150</v>
      </c>
      <c r="D143" s="21">
        <f>IF(B143&lt;='Informações do financiamento'!$C$6,C143*($C$2),"")</f>
        <v>109.87029723980297</v>
      </c>
      <c r="E143" s="21">
        <f>IF(B143&lt;='Informações do financiamento'!$C$6,C143+D143,"")</f>
        <v>13259.870297239802</v>
      </c>
      <c r="F143" s="21">
        <f>IF(I142=0,IF(B143&lt;='Informações do financiamento'!$C$6,F142,""),IF(B143&lt;='Informações do financiamento'!$C$6,H142/('Informações do financiamento'!$C$6-B143+1),""))</f>
        <v>50</v>
      </c>
      <c r="G143" s="21">
        <f>IF(B143&lt;='Informações do financiamento'!$C$6,F143+D143+I143,"")</f>
        <v>159.87029723980297</v>
      </c>
      <c r="H143" s="21">
        <f>IF(B143&lt;='Informações do financiamento'!$C$6,E143-G143,"")</f>
        <v>13100</v>
      </c>
      <c r="I143" s="22">
        <f t="shared" si="0"/>
        <v>0</v>
      </c>
      <c r="J143" s="38"/>
      <c r="K143" s="38"/>
      <c r="L143" s="38"/>
      <c r="M143" s="20">
        <f t="shared" si="1"/>
        <v>138</v>
      </c>
      <c r="N143" s="21">
        <f>IF(M143&lt;='Informações do financiamento'!$C$6,S142,"")</f>
        <v>18418.253726931904</v>
      </c>
      <c r="O143" s="21">
        <f>IF(M143&lt;='Informações do financiamento'!$C$6,N143*($C$2),"")</f>
        <v>153.88737730921042</v>
      </c>
      <c r="P143" s="21">
        <f>IF(M143&lt;='Informações do financiamento'!$C$6,N143+O143,"")</f>
        <v>18572.141104241113</v>
      </c>
      <c r="Q143" s="21">
        <f>IF(M143&lt;='Informações do financiamento'!$C$6,'Tabelas com amortização extra'!R143-'Tabelas com amortização extra'!O143,"")</f>
        <v>19.430640677776466</v>
      </c>
      <c r="R143" s="21">
        <f>IF(M143&lt;='Informações do financiamento'!$C$6,(N143*$C$2)/(1-(1/(1+$C$2)^('Informações do financiamento'!$C$6-M142)))+T143,"")</f>
        <v>173.31801798698689</v>
      </c>
      <c r="S143" s="21">
        <f>IF(M143&lt;='Informações do financiamento'!$C$6,P143-R143,"")</f>
        <v>18398.823086254124</v>
      </c>
      <c r="T143" s="22">
        <f t="shared" si="2"/>
        <v>0</v>
      </c>
      <c r="U143" s="27"/>
    </row>
    <row r="144" spans="1:21" ht="20.25" customHeight="1">
      <c r="A144" s="27"/>
      <c r="B144" s="20">
        <f>IF(B143&lt;'Informações do financiamento'!$C$6,('Tabelas com amortização extra'!B143+1),"")</f>
        <v>139</v>
      </c>
      <c r="C144" s="21">
        <f>IF(B144&lt;='Informações do financiamento'!$C$6,H143,"")</f>
        <v>13100</v>
      </c>
      <c r="D144" s="21">
        <f>IF(B144&lt;='Informações do financiamento'!$C$6,C144*($C$2),"")</f>
        <v>109.45253945562121</v>
      </c>
      <c r="E144" s="21">
        <f>IF(B144&lt;='Informações do financiamento'!$C$6,C144+D144,"")</f>
        <v>13209.45253945562</v>
      </c>
      <c r="F144" s="21">
        <f>IF(I143=0,IF(B144&lt;='Informações do financiamento'!$C$6,F143,""),IF(B144&lt;='Informações do financiamento'!$C$6,H143/('Informações do financiamento'!$C$6-B144+1),""))</f>
        <v>50</v>
      </c>
      <c r="G144" s="21">
        <f>IF(B144&lt;='Informações do financiamento'!$C$6,F144+D144+I144,"")</f>
        <v>159.45253945562121</v>
      </c>
      <c r="H144" s="21">
        <f>IF(B144&lt;='Informações do financiamento'!$C$6,E144-G144,"")</f>
        <v>13050</v>
      </c>
      <c r="I144" s="22">
        <f t="shared" si="0"/>
        <v>0</v>
      </c>
      <c r="J144" s="38"/>
      <c r="K144" s="38"/>
      <c r="L144" s="38"/>
      <c r="M144" s="20">
        <f t="shared" si="1"/>
        <v>139</v>
      </c>
      <c r="N144" s="21">
        <f>IF(M144&lt;='Informações do financiamento'!$C$6,S143,"")</f>
        <v>18398.823086254124</v>
      </c>
      <c r="O144" s="21">
        <f>IF(M144&lt;='Informações do financiamento'!$C$6,N144*($C$2),"")</f>
        <v>153.72503128131481</v>
      </c>
      <c r="P144" s="21">
        <f>IF(M144&lt;='Informações do financiamento'!$C$6,N144+O144,"")</f>
        <v>18552.54811753544</v>
      </c>
      <c r="Q144" s="21">
        <f>IF(M144&lt;='Informações do financiamento'!$C$6,'Tabelas com amortização extra'!R144-'Tabelas com amortização extra'!O144,"")</f>
        <v>19.592986705672047</v>
      </c>
      <c r="R144" s="21">
        <f>IF(M144&lt;='Informações do financiamento'!$C$6,(N144*$C$2)/(1-(1/(1+$C$2)^('Informações do financiamento'!$C$6-M143)))+T144,"")</f>
        <v>173.31801798698686</v>
      </c>
      <c r="S144" s="21">
        <f>IF(M144&lt;='Informações do financiamento'!$C$6,P144-R144,"")</f>
        <v>18379.230099548455</v>
      </c>
      <c r="T144" s="22">
        <f t="shared" si="2"/>
        <v>0</v>
      </c>
      <c r="U144" s="27"/>
    </row>
    <row r="145" spans="1:21" ht="20.25" customHeight="1">
      <c r="A145" s="27"/>
      <c r="B145" s="20">
        <f>IF(B144&lt;'Informações do financiamento'!$C$6,('Tabelas com amortização extra'!B144+1),"")</f>
        <v>140</v>
      </c>
      <c r="C145" s="21">
        <f>IF(B145&lt;='Informações do financiamento'!$C$6,H144,"")</f>
        <v>13050</v>
      </c>
      <c r="D145" s="21">
        <f>IF(B145&lt;='Informações do financiamento'!$C$6,C145*($C$2),"")</f>
        <v>109.03478167143945</v>
      </c>
      <c r="E145" s="21">
        <f>IF(B145&lt;='Informações do financiamento'!$C$6,C145+D145,"")</f>
        <v>13159.03478167144</v>
      </c>
      <c r="F145" s="21">
        <f>IF(I144=0,IF(B145&lt;='Informações do financiamento'!$C$6,F144,""),IF(B145&lt;='Informações do financiamento'!$C$6,H144/('Informações do financiamento'!$C$6-B145+1),""))</f>
        <v>50</v>
      </c>
      <c r="G145" s="21">
        <f>IF(B145&lt;='Informações do financiamento'!$C$6,F145+D145+I145,"")</f>
        <v>159.03478167143945</v>
      </c>
      <c r="H145" s="21">
        <f>IF(B145&lt;='Informações do financiamento'!$C$6,E145-G145,"")</f>
        <v>13000</v>
      </c>
      <c r="I145" s="22">
        <f t="shared" si="0"/>
        <v>0</v>
      </c>
      <c r="J145" s="38"/>
      <c r="K145" s="38"/>
      <c r="L145" s="38"/>
      <c r="M145" s="20">
        <f t="shared" si="1"/>
        <v>140</v>
      </c>
      <c r="N145" s="21">
        <f>IF(M145&lt;='Informações do financiamento'!$C$6,S144,"")</f>
        <v>18379.230099548455</v>
      </c>
      <c r="O145" s="21">
        <f>IF(M145&lt;='Informações do financiamento'!$C$6,N145*($C$2),"")</f>
        <v>153.56132882708155</v>
      </c>
      <c r="P145" s="21">
        <f>IF(M145&lt;='Informações do financiamento'!$C$6,N145+O145,"")</f>
        <v>18532.791428375538</v>
      </c>
      <c r="Q145" s="21">
        <f>IF(M145&lt;='Informações do financiamento'!$C$6,'Tabelas com amortização extra'!R145-'Tabelas com amortização extra'!O145,"")</f>
        <v>19.756689159905335</v>
      </c>
      <c r="R145" s="21">
        <f>IF(M145&lt;='Informações do financiamento'!$C$6,(N145*$C$2)/(1-(1/(1+$C$2)^('Informações do financiamento'!$C$6-M144)))+T145,"")</f>
        <v>173.31801798698689</v>
      </c>
      <c r="S145" s="21">
        <f>IF(M145&lt;='Informações do financiamento'!$C$6,P145-R145,"")</f>
        <v>18359.473410388549</v>
      </c>
      <c r="T145" s="22">
        <f t="shared" si="2"/>
        <v>0</v>
      </c>
      <c r="U145" s="27"/>
    </row>
    <row r="146" spans="1:21" ht="20.25" customHeight="1">
      <c r="A146" s="27"/>
      <c r="B146" s="20">
        <f>IF(B145&lt;'Informações do financiamento'!$C$6,('Tabelas com amortização extra'!B145+1),"")</f>
        <v>141</v>
      </c>
      <c r="C146" s="21">
        <f>IF(B146&lt;='Informações do financiamento'!$C$6,H145,"")</f>
        <v>13000</v>
      </c>
      <c r="D146" s="21">
        <f>IF(B146&lt;='Informações do financiamento'!$C$6,C146*($C$2),"")</f>
        <v>108.61702388725769</v>
      </c>
      <c r="E146" s="21">
        <f>IF(B146&lt;='Informações do financiamento'!$C$6,C146+D146,"")</f>
        <v>13108.617023887258</v>
      </c>
      <c r="F146" s="21">
        <f>IF(I145=0,IF(B146&lt;='Informações do financiamento'!$C$6,F145,""),IF(B146&lt;='Informações do financiamento'!$C$6,H145/('Informações do financiamento'!$C$6-B146+1),""))</f>
        <v>50</v>
      </c>
      <c r="G146" s="21">
        <f>IF(B146&lt;='Informações do financiamento'!$C$6,F146+D146+I146,"")</f>
        <v>158.61702388725769</v>
      </c>
      <c r="H146" s="21">
        <f>IF(B146&lt;='Informações do financiamento'!$C$6,E146-G146,"")</f>
        <v>12950</v>
      </c>
      <c r="I146" s="22">
        <f t="shared" si="0"/>
        <v>0</v>
      </c>
      <c r="J146" s="38"/>
      <c r="K146" s="38"/>
      <c r="L146" s="38"/>
      <c r="M146" s="20">
        <f t="shared" si="1"/>
        <v>141</v>
      </c>
      <c r="N146" s="21">
        <f>IF(M146&lt;='Informações do financiamento'!$C$6,S145,"")</f>
        <v>18359.473410388549</v>
      </c>
      <c r="O146" s="21">
        <f>IF(M146&lt;='Informações do financiamento'!$C$6,N146*($C$2),"")</f>
        <v>153.39625861335733</v>
      </c>
      <c r="P146" s="21">
        <f>IF(M146&lt;='Informações do financiamento'!$C$6,N146+O146,"")</f>
        <v>18512.869669001906</v>
      </c>
      <c r="Q146" s="21">
        <f>IF(M146&lt;='Informações do financiamento'!$C$6,'Tabelas com amortização extra'!R146-'Tabelas com amortização extra'!O146,"")</f>
        <v>19.921759373629556</v>
      </c>
      <c r="R146" s="21">
        <f>IF(M146&lt;='Informações do financiamento'!$C$6,(N146*$C$2)/(1-(1/(1+$C$2)^('Informações do financiamento'!$C$6-M145)))+T146,"")</f>
        <v>173.31801798698689</v>
      </c>
      <c r="S146" s="21">
        <f>IF(M146&lt;='Informações do financiamento'!$C$6,P146-R146,"")</f>
        <v>18339.551651014917</v>
      </c>
      <c r="T146" s="22">
        <f t="shared" si="2"/>
        <v>0</v>
      </c>
      <c r="U146" s="27"/>
    </row>
    <row r="147" spans="1:21" ht="20.25" customHeight="1">
      <c r="A147" s="27"/>
      <c r="B147" s="20">
        <f>IF(B146&lt;'Informações do financiamento'!$C$6,('Tabelas com amortização extra'!B146+1),"")</f>
        <v>142</v>
      </c>
      <c r="C147" s="21">
        <f>IF(B147&lt;='Informações do financiamento'!$C$6,H146,"")</f>
        <v>12950</v>
      </c>
      <c r="D147" s="21">
        <f>IF(B147&lt;='Informações do financiamento'!$C$6,C147*($C$2),"")</f>
        <v>108.19926610307593</v>
      </c>
      <c r="E147" s="21">
        <f>IF(B147&lt;='Informações do financiamento'!$C$6,C147+D147,"")</f>
        <v>13058.199266103076</v>
      </c>
      <c r="F147" s="21">
        <f>IF(I146=0,IF(B147&lt;='Informações do financiamento'!$C$6,F146,""),IF(B147&lt;='Informações do financiamento'!$C$6,H146/('Informações do financiamento'!$C$6-B147+1),""))</f>
        <v>50</v>
      </c>
      <c r="G147" s="21">
        <f>IF(B147&lt;='Informações do financiamento'!$C$6,F147+D147+I147,"")</f>
        <v>158.19926610307593</v>
      </c>
      <c r="H147" s="21">
        <f>IF(B147&lt;='Informações do financiamento'!$C$6,E147-G147,"")</f>
        <v>12900</v>
      </c>
      <c r="I147" s="22">
        <f t="shared" si="0"/>
        <v>0</v>
      </c>
      <c r="J147" s="38"/>
      <c r="K147" s="38"/>
      <c r="L147" s="38"/>
      <c r="M147" s="20">
        <f t="shared" si="1"/>
        <v>142</v>
      </c>
      <c r="N147" s="21">
        <f>IF(M147&lt;='Informações do financiamento'!$C$6,S146,"")</f>
        <v>18339.551651014917</v>
      </c>
      <c r="O147" s="21">
        <f>IF(M147&lt;='Informações do financiamento'!$C$6,N147*($C$2),"")</f>
        <v>153.22980921229873</v>
      </c>
      <c r="P147" s="21">
        <f>IF(M147&lt;='Informações do financiamento'!$C$6,N147+O147,"")</f>
        <v>18492.781460227216</v>
      </c>
      <c r="Q147" s="21">
        <f>IF(M147&lt;='Informações do financiamento'!$C$6,'Tabelas com amortização extra'!R147-'Tabelas com amortização extra'!O147,"")</f>
        <v>20.088208774688127</v>
      </c>
      <c r="R147" s="21">
        <f>IF(M147&lt;='Informações do financiamento'!$C$6,(N147*$C$2)/(1-(1/(1+$C$2)^('Informações do financiamento'!$C$6-M146)))+T147,"")</f>
        <v>173.31801798698686</v>
      </c>
      <c r="S147" s="21">
        <f>IF(M147&lt;='Informações do financiamento'!$C$6,P147-R147,"")</f>
        <v>18319.463442240231</v>
      </c>
      <c r="T147" s="22">
        <f t="shared" si="2"/>
        <v>0</v>
      </c>
      <c r="U147" s="27"/>
    </row>
    <row r="148" spans="1:21" ht="20.25" customHeight="1">
      <c r="A148" s="27"/>
      <c r="B148" s="20">
        <f>IF(B147&lt;'Informações do financiamento'!$C$6,('Tabelas com amortização extra'!B147+1),"")</f>
        <v>143</v>
      </c>
      <c r="C148" s="21">
        <f>IF(B148&lt;='Informações do financiamento'!$C$6,H147,"")</f>
        <v>12900</v>
      </c>
      <c r="D148" s="21">
        <f>IF(B148&lt;='Informações do financiamento'!$C$6,C148*($C$2),"")</f>
        <v>107.78150831889417</v>
      </c>
      <c r="E148" s="21">
        <f>IF(B148&lt;='Informações do financiamento'!$C$6,C148+D148,"")</f>
        <v>13007.781508318894</v>
      </c>
      <c r="F148" s="21">
        <f>IF(I147=0,IF(B148&lt;='Informações do financiamento'!$C$6,F147,""),IF(B148&lt;='Informações do financiamento'!$C$6,H147/('Informações do financiamento'!$C$6-B148+1),""))</f>
        <v>50</v>
      </c>
      <c r="G148" s="21">
        <f>IF(B148&lt;='Informações do financiamento'!$C$6,F148+D148+I148,"")</f>
        <v>157.78150831889417</v>
      </c>
      <c r="H148" s="21">
        <f>IF(B148&lt;='Informações do financiamento'!$C$6,E148-G148,"")</f>
        <v>12850</v>
      </c>
      <c r="I148" s="22">
        <f t="shared" si="0"/>
        <v>0</v>
      </c>
      <c r="J148" s="38"/>
      <c r="K148" s="38"/>
      <c r="L148" s="38"/>
      <c r="M148" s="20">
        <f t="shared" si="1"/>
        <v>143</v>
      </c>
      <c r="N148" s="21">
        <f>IF(M148&lt;='Informações do financiamento'!$C$6,S147,"")</f>
        <v>18319.463442240231</v>
      </c>
      <c r="O148" s="21">
        <f>IF(M148&lt;='Informações do financiamento'!$C$6,N148*($C$2),"")</f>
        <v>153.06196910058085</v>
      </c>
      <c r="P148" s="21">
        <f>IF(M148&lt;='Informações do financiamento'!$C$6,N148+O148,"")</f>
        <v>18472.525411340812</v>
      </c>
      <c r="Q148" s="21">
        <f>IF(M148&lt;='Informações do financiamento'!$C$6,'Tabelas com amortização extra'!R148-'Tabelas com amortização extra'!O148,"")</f>
        <v>20.256048886406035</v>
      </c>
      <c r="R148" s="21">
        <f>IF(M148&lt;='Informações do financiamento'!$C$6,(N148*$C$2)/(1-(1/(1+$C$2)^('Informações do financiamento'!$C$6-M147)))+T148,"")</f>
        <v>173.31801798698689</v>
      </c>
      <c r="S148" s="21">
        <f>IF(M148&lt;='Informações do financiamento'!$C$6,P148-R148,"")</f>
        <v>18299.207393353827</v>
      </c>
      <c r="T148" s="22">
        <f t="shared" si="2"/>
        <v>0</v>
      </c>
      <c r="U148" s="27"/>
    </row>
    <row r="149" spans="1:21" ht="20.25" customHeight="1">
      <c r="A149" s="27"/>
      <c r="B149" s="20">
        <f>IF(B148&lt;'Informações do financiamento'!$C$6,('Tabelas com amortização extra'!B148+1),"")</f>
        <v>144</v>
      </c>
      <c r="C149" s="21">
        <f>IF(B149&lt;='Informações do financiamento'!$C$6,H148,"")</f>
        <v>12850</v>
      </c>
      <c r="D149" s="21">
        <f>IF(B149&lt;='Informações do financiamento'!$C$6,C149*($C$2),"")</f>
        <v>107.36375053471241</v>
      </c>
      <c r="E149" s="21">
        <f>IF(B149&lt;='Informações do financiamento'!$C$6,C149+D149,"")</f>
        <v>12957.363750534712</v>
      </c>
      <c r="F149" s="21">
        <f>IF(I148=0,IF(B149&lt;='Informações do financiamento'!$C$6,F148,""),IF(B149&lt;='Informações do financiamento'!$C$6,H148/('Informações do financiamento'!$C$6-B149+1),""))</f>
        <v>50</v>
      </c>
      <c r="G149" s="21">
        <f>IF(B149&lt;='Informações do financiamento'!$C$6,F149+D149+I149,"")</f>
        <v>157.36375053471241</v>
      </c>
      <c r="H149" s="21">
        <f>IF(B149&lt;='Informações do financiamento'!$C$6,E149-G149,"")</f>
        <v>12800</v>
      </c>
      <c r="I149" s="22">
        <f t="shared" si="0"/>
        <v>0</v>
      </c>
      <c r="J149" s="38"/>
      <c r="K149" s="38"/>
      <c r="L149" s="38"/>
      <c r="M149" s="20">
        <f t="shared" si="1"/>
        <v>144</v>
      </c>
      <c r="N149" s="21">
        <f>IF(M149&lt;='Informações do financiamento'!$C$6,S148,"")</f>
        <v>18299.207393353827</v>
      </c>
      <c r="O149" s="21">
        <f>IF(M149&lt;='Informações do financiamento'!$C$6,N149*($C$2),"")</f>
        <v>152.89272665859963</v>
      </c>
      <c r="P149" s="21">
        <f>IF(M149&lt;='Informações do financiamento'!$C$6,N149+O149,"")</f>
        <v>18452.100120012426</v>
      </c>
      <c r="Q149" s="21">
        <f>IF(M149&lt;='Informações do financiamento'!$C$6,'Tabelas com amortização extra'!R149-'Tabelas com amortização extra'!O149,"")</f>
        <v>20.425291328387289</v>
      </c>
      <c r="R149" s="21">
        <f>IF(M149&lt;='Informações do financiamento'!$C$6,(N149*$C$2)/(1-(1/(1+$C$2)^('Informações do financiamento'!$C$6-M148)))+T149,"")</f>
        <v>173.31801798698692</v>
      </c>
      <c r="S149" s="21">
        <f>IF(M149&lt;='Informações do financiamento'!$C$6,P149-R149,"")</f>
        <v>18278.782102025438</v>
      </c>
      <c r="T149" s="22">
        <f t="shared" si="2"/>
        <v>0</v>
      </c>
      <c r="U149" s="27"/>
    </row>
    <row r="150" spans="1:21" ht="20.25" customHeight="1">
      <c r="A150" s="27"/>
      <c r="B150" s="20">
        <f>IF(B149&lt;'Informações do financiamento'!$C$6,('Tabelas com amortização extra'!B149+1),"")</f>
        <v>145</v>
      </c>
      <c r="C150" s="21">
        <f>IF(B150&lt;='Informações do financiamento'!$C$6,H149,"")</f>
        <v>12800</v>
      </c>
      <c r="D150" s="21">
        <f>IF(B150&lt;='Informações do financiamento'!$C$6,C150*($C$2),"")</f>
        <v>106.94599275053065</v>
      </c>
      <c r="E150" s="21">
        <f>IF(B150&lt;='Informações do financiamento'!$C$6,C150+D150,"")</f>
        <v>12906.94599275053</v>
      </c>
      <c r="F150" s="21">
        <f>IF(I149=0,IF(B150&lt;='Informações do financiamento'!$C$6,F149,""),IF(B150&lt;='Informações do financiamento'!$C$6,H149/('Informações do financiamento'!$C$6-B150+1),""))</f>
        <v>50</v>
      </c>
      <c r="G150" s="21">
        <f>IF(B150&lt;='Informações do financiamento'!$C$6,F150+D150+I150,"")</f>
        <v>156.94599275053065</v>
      </c>
      <c r="H150" s="21">
        <f>IF(B150&lt;='Informações do financiamento'!$C$6,E150-G150,"")</f>
        <v>12750</v>
      </c>
      <c r="I150" s="22">
        <f t="shared" si="0"/>
        <v>0</v>
      </c>
      <c r="J150" s="38"/>
      <c r="K150" s="38"/>
      <c r="L150" s="38"/>
      <c r="M150" s="20">
        <f t="shared" si="1"/>
        <v>145</v>
      </c>
      <c r="N150" s="21">
        <f>IF(M150&lt;='Informações do financiamento'!$C$6,S149,"")</f>
        <v>18278.782102025438</v>
      </c>
      <c r="O150" s="21">
        <f>IF(M150&lt;='Informações do financiamento'!$C$6,N150*($C$2),"")</f>
        <v>152.72207016966732</v>
      </c>
      <c r="P150" s="21">
        <f>IF(M150&lt;='Informações do financiamento'!$C$6,N150+O150,"")</f>
        <v>18431.504172195106</v>
      </c>
      <c r="Q150" s="21">
        <f>IF(M150&lt;='Informações do financiamento'!$C$6,'Tabelas com amortização extra'!R150-'Tabelas com amortização extra'!O150,"")</f>
        <v>20.595947817319541</v>
      </c>
      <c r="R150" s="21">
        <f>IF(M150&lt;='Informações do financiamento'!$C$6,(N150*$C$2)/(1-(1/(1+$C$2)^('Informações do financiamento'!$C$6-M149)))+T150,"")</f>
        <v>173.31801798698686</v>
      </c>
      <c r="S150" s="21">
        <f>IF(M150&lt;='Informações do financiamento'!$C$6,P150-R150,"")</f>
        <v>18258.186154208121</v>
      </c>
      <c r="T150" s="22">
        <f t="shared" si="2"/>
        <v>0</v>
      </c>
      <c r="U150" s="27"/>
    </row>
    <row r="151" spans="1:21" ht="20.25" customHeight="1">
      <c r="A151" s="27"/>
      <c r="B151" s="20">
        <f>IF(B150&lt;'Informações do financiamento'!$C$6,('Tabelas com amortização extra'!B150+1),"")</f>
        <v>146</v>
      </c>
      <c r="C151" s="21">
        <f>IF(B151&lt;='Informações do financiamento'!$C$6,H150,"")</f>
        <v>12750</v>
      </c>
      <c r="D151" s="21">
        <f>IF(B151&lt;='Informações do financiamento'!$C$6,C151*($C$2),"")</f>
        <v>106.52823496634889</v>
      </c>
      <c r="E151" s="21">
        <f>IF(B151&lt;='Informações do financiamento'!$C$6,C151+D151,"")</f>
        <v>12856.528234966348</v>
      </c>
      <c r="F151" s="21">
        <f>IF(I150=0,IF(B151&lt;='Informações do financiamento'!$C$6,F150,""),IF(B151&lt;='Informações do financiamento'!$C$6,H150/('Informações do financiamento'!$C$6-B151+1),""))</f>
        <v>50</v>
      </c>
      <c r="G151" s="21">
        <f>IF(B151&lt;='Informações do financiamento'!$C$6,F151+D151+I151,"")</f>
        <v>156.52823496634889</v>
      </c>
      <c r="H151" s="21">
        <f>IF(B151&lt;='Informações do financiamento'!$C$6,E151-G151,"")</f>
        <v>12700</v>
      </c>
      <c r="I151" s="22">
        <f t="shared" si="0"/>
        <v>0</v>
      </c>
      <c r="J151" s="38"/>
      <c r="K151" s="38"/>
      <c r="L151" s="38"/>
      <c r="M151" s="20">
        <f t="shared" si="1"/>
        <v>146</v>
      </c>
      <c r="N151" s="21">
        <f>IF(M151&lt;='Informações do financiamento'!$C$6,S150,"")</f>
        <v>18258.186154208121</v>
      </c>
      <c r="O151" s="21">
        <f>IF(M151&lt;='Informações do financiamento'!$C$6,N151*($C$2),"")</f>
        <v>152.54998781920162</v>
      </c>
      <c r="P151" s="21">
        <f>IF(M151&lt;='Informações do financiamento'!$C$6,N151+O151,"")</f>
        <v>18410.736142027323</v>
      </c>
      <c r="Q151" s="21">
        <f>IF(M151&lt;='Informações do financiamento'!$C$6,'Tabelas com amortização extra'!R151-'Tabelas com amortização extra'!O151,"")</f>
        <v>20.76803016778527</v>
      </c>
      <c r="R151" s="21">
        <f>IF(M151&lt;='Informações do financiamento'!$C$6,(N151*$C$2)/(1-(1/(1+$C$2)^('Informações do financiamento'!$C$6-M150)))+T151,"")</f>
        <v>173.31801798698689</v>
      </c>
      <c r="S151" s="21">
        <f>IF(M151&lt;='Informações do financiamento'!$C$6,P151-R151,"")</f>
        <v>18237.418124040334</v>
      </c>
      <c r="T151" s="22">
        <f t="shared" si="2"/>
        <v>0</v>
      </c>
      <c r="U151" s="27"/>
    </row>
    <row r="152" spans="1:21" ht="20.25" customHeight="1">
      <c r="A152" s="27"/>
      <c r="B152" s="20">
        <f>IF(B151&lt;'Informações do financiamento'!$C$6,('Tabelas com amortização extra'!B151+1),"")</f>
        <v>147</v>
      </c>
      <c r="C152" s="21">
        <f>IF(B152&lt;='Informações do financiamento'!$C$6,H151,"")</f>
        <v>12700</v>
      </c>
      <c r="D152" s="21">
        <f>IF(B152&lt;='Informações do financiamento'!$C$6,C152*($C$2),"")</f>
        <v>106.11047718216713</v>
      </c>
      <c r="E152" s="21">
        <f>IF(B152&lt;='Informações do financiamento'!$C$6,C152+D152,"")</f>
        <v>12806.110477182167</v>
      </c>
      <c r="F152" s="21">
        <f>IF(I151=0,IF(B152&lt;='Informações do financiamento'!$C$6,F151,""),IF(B152&lt;='Informações do financiamento'!$C$6,H151/('Informações do financiamento'!$C$6-B152+1),""))</f>
        <v>50</v>
      </c>
      <c r="G152" s="21">
        <f>IF(B152&lt;='Informações do financiamento'!$C$6,F152+D152+I152,"")</f>
        <v>156.11047718216713</v>
      </c>
      <c r="H152" s="21">
        <f>IF(B152&lt;='Informações do financiamento'!$C$6,E152-G152,"")</f>
        <v>12650</v>
      </c>
      <c r="I152" s="22">
        <f t="shared" si="0"/>
        <v>0</v>
      </c>
      <c r="J152" s="38"/>
      <c r="K152" s="38"/>
      <c r="L152" s="38"/>
      <c r="M152" s="20">
        <f t="shared" si="1"/>
        <v>147</v>
      </c>
      <c r="N152" s="21">
        <f>IF(M152&lt;='Informações do financiamento'!$C$6,S151,"")</f>
        <v>18237.418124040334</v>
      </c>
      <c r="O152" s="21">
        <f>IF(M152&lt;='Informações do financiamento'!$C$6,N152*($C$2),"")</f>
        <v>152.37646769390733</v>
      </c>
      <c r="P152" s="21">
        <f>IF(M152&lt;='Informações do financiamento'!$C$6,N152+O152,"")</f>
        <v>18389.79459173424</v>
      </c>
      <c r="Q152" s="21">
        <f>IF(M152&lt;='Informações do financiamento'!$C$6,'Tabelas com amortização extra'!R152-'Tabelas com amortização extra'!O152,"")</f>
        <v>20.941550293079558</v>
      </c>
      <c r="R152" s="21">
        <f>IF(M152&lt;='Informações do financiamento'!$C$6,(N152*$C$2)/(1-(1/(1+$C$2)^('Informações do financiamento'!$C$6-M151)))+T152,"")</f>
        <v>173.31801798698689</v>
      </c>
      <c r="S152" s="21">
        <f>IF(M152&lt;='Informações do financiamento'!$C$6,P152-R152,"")</f>
        <v>18216.476573747255</v>
      </c>
      <c r="T152" s="22">
        <f t="shared" si="2"/>
        <v>0</v>
      </c>
      <c r="U152" s="27"/>
    </row>
    <row r="153" spans="1:21" ht="20.25" customHeight="1">
      <c r="A153" s="27"/>
      <c r="B153" s="20">
        <f>IF(B152&lt;'Informações do financiamento'!$C$6,('Tabelas com amortização extra'!B152+1),"")</f>
        <v>148</v>
      </c>
      <c r="C153" s="21">
        <f>IF(B153&lt;='Informações do financiamento'!$C$6,H152,"")</f>
        <v>12650</v>
      </c>
      <c r="D153" s="21">
        <f>IF(B153&lt;='Informações do financiamento'!$C$6,C153*($C$2),"")</f>
        <v>105.69271939798537</v>
      </c>
      <c r="E153" s="21">
        <f>IF(B153&lt;='Informações do financiamento'!$C$6,C153+D153,"")</f>
        <v>12755.692719397985</v>
      </c>
      <c r="F153" s="21">
        <f>IF(I152=0,IF(B153&lt;='Informações do financiamento'!$C$6,F152,""),IF(B153&lt;='Informações do financiamento'!$C$6,H152/('Informações do financiamento'!$C$6-B153+1),""))</f>
        <v>50</v>
      </c>
      <c r="G153" s="21">
        <f>IF(B153&lt;='Informações do financiamento'!$C$6,F153+D153+I153,"")</f>
        <v>155.69271939798537</v>
      </c>
      <c r="H153" s="21">
        <f>IF(B153&lt;='Informações do financiamento'!$C$6,E153-G153,"")</f>
        <v>12600</v>
      </c>
      <c r="I153" s="22">
        <f t="shared" si="0"/>
        <v>0</v>
      </c>
      <c r="J153" s="38"/>
      <c r="K153" s="38"/>
      <c r="L153" s="38"/>
      <c r="M153" s="20">
        <f t="shared" si="1"/>
        <v>148</v>
      </c>
      <c r="N153" s="21">
        <f>IF(M153&lt;='Informações do financiamento'!$C$6,S152,"")</f>
        <v>18216.476573747255</v>
      </c>
      <c r="O153" s="21">
        <f>IF(M153&lt;='Informações do financiamento'!$C$6,N153*($C$2),"")</f>
        <v>152.201497780952</v>
      </c>
      <c r="P153" s="21">
        <f>IF(M153&lt;='Informações do financiamento'!$C$6,N153+O153,"")</f>
        <v>18368.678071528208</v>
      </c>
      <c r="Q153" s="21">
        <f>IF(M153&lt;='Informações do financiamento'!$C$6,'Tabelas com amortização extra'!R153-'Tabelas com amortização extra'!O153,"")</f>
        <v>21.11652020603492</v>
      </c>
      <c r="R153" s="21">
        <f>IF(M153&lt;='Informações do financiamento'!$C$6,(N153*$C$2)/(1-(1/(1+$C$2)^('Informações do financiamento'!$C$6-M152)))+T153,"")</f>
        <v>173.31801798698692</v>
      </c>
      <c r="S153" s="21">
        <f>IF(M153&lt;='Informações do financiamento'!$C$6,P153-R153,"")</f>
        <v>18195.360053541219</v>
      </c>
      <c r="T153" s="22">
        <f t="shared" si="2"/>
        <v>0</v>
      </c>
      <c r="U153" s="27"/>
    </row>
    <row r="154" spans="1:21" ht="20.25" customHeight="1">
      <c r="A154" s="27"/>
      <c r="B154" s="20">
        <f>IF(B153&lt;'Informações do financiamento'!$C$6,('Tabelas com amortização extra'!B153+1),"")</f>
        <v>149</v>
      </c>
      <c r="C154" s="21">
        <f>IF(B154&lt;='Informações do financiamento'!$C$6,H153,"")</f>
        <v>12600</v>
      </c>
      <c r="D154" s="21">
        <f>IF(B154&lt;='Informações do financiamento'!$C$6,C154*($C$2),"")</f>
        <v>105.27496161380361</v>
      </c>
      <c r="E154" s="21">
        <f>IF(B154&lt;='Informações do financiamento'!$C$6,C154+D154,"")</f>
        <v>12705.274961613804</v>
      </c>
      <c r="F154" s="21">
        <f>IF(I153=0,IF(B154&lt;='Informações do financiamento'!$C$6,F153,""),IF(B154&lt;='Informações do financiamento'!$C$6,H153/('Informações do financiamento'!$C$6-B154+1),""))</f>
        <v>50</v>
      </c>
      <c r="G154" s="21">
        <f>IF(B154&lt;='Informações do financiamento'!$C$6,F154+D154+I154,"")</f>
        <v>155.27496161380361</v>
      </c>
      <c r="H154" s="21">
        <f>IF(B154&lt;='Informações do financiamento'!$C$6,E154-G154,"")</f>
        <v>12550</v>
      </c>
      <c r="I154" s="22">
        <f t="shared" si="0"/>
        <v>0</v>
      </c>
      <c r="J154" s="38"/>
      <c r="K154" s="38"/>
      <c r="L154" s="38"/>
      <c r="M154" s="20">
        <f t="shared" si="1"/>
        <v>149</v>
      </c>
      <c r="N154" s="21">
        <f>IF(M154&lt;='Informações do financiamento'!$C$6,S153,"")</f>
        <v>18195.360053541219</v>
      </c>
      <c r="O154" s="21">
        <f>IF(M154&lt;='Informações do financiamento'!$C$6,N154*($C$2),"")</f>
        <v>152.02506596713391</v>
      </c>
      <c r="P154" s="21">
        <f>IF(M154&lt;='Informações do financiamento'!$C$6,N154+O154,"")</f>
        <v>18347.385119508352</v>
      </c>
      <c r="Q154" s="21">
        <f>IF(M154&lt;='Informações do financiamento'!$C$6,'Tabelas com amortização extra'!R154-'Tabelas com amortização extra'!O154,"")</f>
        <v>21.292952019852976</v>
      </c>
      <c r="R154" s="21">
        <f>IF(M154&lt;='Informações do financiamento'!$C$6,(N154*$C$2)/(1-(1/(1+$C$2)^('Informações do financiamento'!$C$6-M153)))+T154,"")</f>
        <v>173.31801798698689</v>
      </c>
      <c r="S154" s="21">
        <f>IF(M154&lt;='Informações do financiamento'!$C$6,P154-R154,"")</f>
        <v>18174.067101521367</v>
      </c>
      <c r="T154" s="22">
        <f t="shared" si="2"/>
        <v>0</v>
      </c>
      <c r="U154" s="27"/>
    </row>
    <row r="155" spans="1:21" ht="20.25" customHeight="1">
      <c r="A155" s="27"/>
      <c r="B155" s="20">
        <f>IF(B154&lt;'Informações do financiamento'!$C$6,('Tabelas com amortização extra'!B154+1),"")</f>
        <v>150</v>
      </c>
      <c r="C155" s="21">
        <f>IF(B155&lt;='Informações do financiamento'!$C$6,H154,"")</f>
        <v>12550</v>
      </c>
      <c r="D155" s="21">
        <f>IF(B155&lt;='Informações do financiamento'!$C$6,C155*($C$2),"")</f>
        <v>104.85720382962185</v>
      </c>
      <c r="E155" s="21">
        <f>IF(B155&lt;='Informações do financiamento'!$C$6,C155+D155,"")</f>
        <v>12654.857203829622</v>
      </c>
      <c r="F155" s="21">
        <f>IF(I154=0,IF(B155&lt;='Informações do financiamento'!$C$6,F154,""),IF(B155&lt;='Informações do financiamento'!$C$6,H154/('Informações do financiamento'!$C$6-B155+1),""))</f>
        <v>50</v>
      </c>
      <c r="G155" s="21">
        <f>IF(B155&lt;='Informações do financiamento'!$C$6,F155+D155+I155,"")</f>
        <v>154.85720382962185</v>
      </c>
      <c r="H155" s="21">
        <f>IF(B155&lt;='Informações do financiamento'!$C$6,E155-G155,"")</f>
        <v>12500</v>
      </c>
      <c r="I155" s="22">
        <f t="shared" si="0"/>
        <v>0</v>
      </c>
      <c r="J155" s="38"/>
      <c r="K155" s="38"/>
      <c r="L155" s="38"/>
      <c r="M155" s="20">
        <f t="shared" si="1"/>
        <v>150</v>
      </c>
      <c r="N155" s="21">
        <f>IF(M155&lt;='Informações do financiamento'!$C$6,S154,"")</f>
        <v>18174.067101521367</v>
      </c>
      <c r="O155" s="21">
        <f>IF(M155&lt;='Informações do financiamento'!$C$6,N155*($C$2),"")</f>
        <v>151.84716003804388</v>
      </c>
      <c r="P155" s="21">
        <f>IF(M155&lt;='Informações do financiamento'!$C$6,N155+O155,"")</f>
        <v>18325.91426155941</v>
      </c>
      <c r="Q155" s="21">
        <f>IF(M155&lt;='Informações do financiamento'!$C$6,'Tabelas com amortização extra'!R155-'Tabelas com amortização extra'!O155,"")</f>
        <v>21.470857948943035</v>
      </c>
      <c r="R155" s="21">
        <f>IF(M155&lt;='Informações do financiamento'!$C$6,(N155*$C$2)/(1-(1/(1+$C$2)^('Informações do financiamento'!$C$6-M154)))+T155,"")</f>
        <v>173.31801798698692</v>
      </c>
      <c r="S155" s="21">
        <f>IF(M155&lt;='Informações do financiamento'!$C$6,P155-R155,"")</f>
        <v>18152.596243572421</v>
      </c>
      <c r="T155" s="22">
        <f t="shared" si="2"/>
        <v>0</v>
      </c>
      <c r="U155" s="27"/>
    </row>
    <row r="156" spans="1:21" ht="20.25" customHeight="1">
      <c r="A156" s="27"/>
      <c r="B156" s="20">
        <f>IF(B155&lt;'Informações do financiamento'!$C$6,('Tabelas com amortização extra'!B155+1),"")</f>
        <v>151</v>
      </c>
      <c r="C156" s="21">
        <f>IF(B156&lt;='Informações do financiamento'!$C$6,H155,"")</f>
        <v>12500</v>
      </c>
      <c r="D156" s="21">
        <f>IF(B156&lt;='Informações do financiamento'!$C$6,C156*($C$2),"")</f>
        <v>104.43944604544009</v>
      </c>
      <c r="E156" s="21">
        <f>IF(B156&lt;='Informações do financiamento'!$C$6,C156+D156,"")</f>
        <v>12604.43944604544</v>
      </c>
      <c r="F156" s="21">
        <f>IF(I155=0,IF(B156&lt;='Informações do financiamento'!$C$6,F155,""),IF(B156&lt;='Informações do financiamento'!$C$6,H155/('Informações do financiamento'!$C$6-B156+1),""))</f>
        <v>50</v>
      </c>
      <c r="G156" s="21">
        <f>IF(B156&lt;='Informações do financiamento'!$C$6,F156+D156+I156,"")</f>
        <v>154.43944604544009</v>
      </c>
      <c r="H156" s="21">
        <f>IF(B156&lt;='Informações do financiamento'!$C$6,E156-G156,"")</f>
        <v>12450</v>
      </c>
      <c r="I156" s="22">
        <f t="shared" si="0"/>
        <v>0</v>
      </c>
      <c r="J156" s="38"/>
      <c r="K156" s="38"/>
      <c r="L156" s="38"/>
      <c r="M156" s="20">
        <f t="shared" si="1"/>
        <v>151</v>
      </c>
      <c r="N156" s="21">
        <f>IF(M156&lt;='Informações do financiamento'!$C$6,S155,"")</f>
        <v>18152.596243572421</v>
      </c>
      <c r="O156" s="21">
        <f>IF(M156&lt;='Informações do financiamento'!$C$6,N156*($C$2),"")</f>
        <v>151.66776767721922</v>
      </c>
      <c r="P156" s="21">
        <f>IF(M156&lt;='Informações do financiamento'!$C$6,N156+O156,"")</f>
        <v>18304.264011249641</v>
      </c>
      <c r="Q156" s="21">
        <f>IF(M156&lt;='Informações do financiamento'!$C$6,'Tabelas com amortização extra'!R156-'Tabelas com amortização extra'!O156,"")</f>
        <v>21.650250309767671</v>
      </c>
      <c r="R156" s="21">
        <f>IF(M156&lt;='Informações do financiamento'!$C$6,(N156*$C$2)/(1-(1/(1+$C$2)^('Informações do financiamento'!$C$6-M155)))+T156,"")</f>
        <v>173.31801798698689</v>
      </c>
      <c r="S156" s="21">
        <f>IF(M156&lt;='Informações do financiamento'!$C$6,P156-R156,"")</f>
        <v>18130.945993262656</v>
      </c>
      <c r="T156" s="22">
        <f t="shared" si="2"/>
        <v>0</v>
      </c>
      <c r="U156" s="27"/>
    </row>
    <row r="157" spans="1:21" ht="20.25" customHeight="1">
      <c r="A157" s="27"/>
      <c r="B157" s="20">
        <f>IF(B156&lt;'Informações do financiamento'!$C$6,('Tabelas com amortização extra'!B156+1),"")</f>
        <v>152</v>
      </c>
      <c r="C157" s="21">
        <f>IF(B157&lt;='Informações do financiamento'!$C$6,H156,"")</f>
        <v>12450</v>
      </c>
      <c r="D157" s="21">
        <f>IF(B157&lt;='Informações do financiamento'!$C$6,C157*($C$2),"")</f>
        <v>104.02168826125833</v>
      </c>
      <c r="E157" s="21">
        <f>IF(B157&lt;='Informações do financiamento'!$C$6,C157+D157,"")</f>
        <v>12554.021688261259</v>
      </c>
      <c r="F157" s="21">
        <f>IF(I156=0,IF(B157&lt;='Informações do financiamento'!$C$6,F156,""),IF(B157&lt;='Informações do financiamento'!$C$6,H156/('Informações do financiamento'!$C$6-B157+1),""))</f>
        <v>50</v>
      </c>
      <c r="G157" s="21">
        <f>IF(B157&lt;='Informações do financiamento'!$C$6,F157+D157+I157,"")</f>
        <v>154.02168826125833</v>
      </c>
      <c r="H157" s="21">
        <f>IF(B157&lt;='Informações do financiamento'!$C$6,E157-G157,"")</f>
        <v>12400</v>
      </c>
      <c r="I157" s="22">
        <f t="shared" si="0"/>
        <v>0</v>
      </c>
      <c r="J157" s="38"/>
      <c r="K157" s="38"/>
      <c r="L157" s="38"/>
      <c r="M157" s="20">
        <f t="shared" si="1"/>
        <v>152</v>
      </c>
      <c r="N157" s="21">
        <f>IF(M157&lt;='Informações do financiamento'!$C$6,S156,"")</f>
        <v>18130.945993262656</v>
      </c>
      <c r="O157" s="21">
        <f>IF(M157&lt;='Informações do financiamento'!$C$6,N157*($C$2),"")</f>
        <v>151.48687646529146</v>
      </c>
      <c r="P157" s="21">
        <f>IF(M157&lt;='Informações do financiamento'!$C$6,N157+O157,"")</f>
        <v>18282.432869727949</v>
      </c>
      <c r="Q157" s="21">
        <f>IF(M157&lt;='Informações do financiamento'!$C$6,'Tabelas com amortização extra'!R157-'Tabelas com amortização extra'!O157,"")</f>
        <v>21.831141521695429</v>
      </c>
      <c r="R157" s="21">
        <f>IF(M157&lt;='Informações do financiamento'!$C$6,(N157*$C$2)/(1-(1/(1+$C$2)^('Informações do financiamento'!$C$6-M156)))+T157,"")</f>
        <v>173.31801798698689</v>
      </c>
      <c r="S157" s="21">
        <f>IF(M157&lt;='Informações do financiamento'!$C$6,P157-R157,"")</f>
        <v>18109.11485174096</v>
      </c>
      <c r="T157" s="22">
        <f t="shared" si="2"/>
        <v>0</v>
      </c>
      <c r="U157" s="27"/>
    </row>
    <row r="158" spans="1:21" ht="20.25" customHeight="1">
      <c r="A158" s="27"/>
      <c r="B158" s="20">
        <f>IF(B157&lt;'Informações do financiamento'!$C$6,('Tabelas com amortização extra'!B157+1),"")</f>
        <v>153</v>
      </c>
      <c r="C158" s="21">
        <f>IF(B158&lt;='Informações do financiamento'!$C$6,H157,"")</f>
        <v>12400</v>
      </c>
      <c r="D158" s="21">
        <f>IF(B158&lt;='Informações do financiamento'!$C$6,C158*($C$2),"")</f>
        <v>103.60393047707657</v>
      </c>
      <c r="E158" s="21">
        <f>IF(B158&lt;='Informações do financiamento'!$C$6,C158+D158,"")</f>
        <v>12503.603930477077</v>
      </c>
      <c r="F158" s="21">
        <f>IF(I157=0,IF(B158&lt;='Informações do financiamento'!$C$6,F157,""),IF(B158&lt;='Informações do financiamento'!$C$6,H157/('Informações do financiamento'!$C$6-B158+1),""))</f>
        <v>50</v>
      </c>
      <c r="G158" s="21">
        <f>IF(B158&lt;='Informações do financiamento'!$C$6,F158+D158+I158,"")</f>
        <v>153.60393047707657</v>
      </c>
      <c r="H158" s="21">
        <f>IF(B158&lt;='Informações do financiamento'!$C$6,E158-G158,"")</f>
        <v>12350</v>
      </c>
      <c r="I158" s="22">
        <f t="shared" si="0"/>
        <v>0</v>
      </c>
      <c r="J158" s="38"/>
      <c r="K158" s="38"/>
      <c r="L158" s="38"/>
      <c r="M158" s="20">
        <f t="shared" si="1"/>
        <v>153</v>
      </c>
      <c r="N158" s="21">
        <f>IF(M158&lt;='Informações do financiamento'!$C$6,S157,"")</f>
        <v>18109.11485174096</v>
      </c>
      <c r="O158" s="21">
        <f>IF(M158&lt;='Informações do financiamento'!$C$6,N158*($C$2),"")</f>
        <v>151.30447387912622</v>
      </c>
      <c r="P158" s="21">
        <f>IF(M158&lt;='Informações do financiamento'!$C$6,N158+O158,"")</f>
        <v>18260.419325620085</v>
      </c>
      <c r="Q158" s="21">
        <f>IF(M158&lt;='Informações do financiamento'!$C$6,'Tabelas com amortização extra'!R158-'Tabelas com amortização extra'!O158,"")</f>
        <v>22.013544107860696</v>
      </c>
      <c r="R158" s="21">
        <f>IF(M158&lt;='Informações do financiamento'!$C$6,(N158*$C$2)/(1-(1/(1+$C$2)^('Informações do financiamento'!$C$6-M157)))+T158,"")</f>
        <v>173.31801798698692</v>
      </c>
      <c r="S158" s="21">
        <f>IF(M158&lt;='Informações do financiamento'!$C$6,P158-R158,"")</f>
        <v>18087.101307633096</v>
      </c>
      <c r="T158" s="22">
        <f t="shared" si="2"/>
        <v>0</v>
      </c>
      <c r="U158" s="27"/>
    </row>
    <row r="159" spans="1:21" ht="20.25" customHeight="1">
      <c r="A159" s="27"/>
      <c r="B159" s="20">
        <f>IF(B158&lt;'Informações do financiamento'!$C$6,('Tabelas com amortização extra'!B158+1),"")</f>
        <v>154</v>
      </c>
      <c r="C159" s="21">
        <f>IF(B159&lt;='Informações do financiamento'!$C$6,H158,"")</f>
        <v>12350</v>
      </c>
      <c r="D159" s="21">
        <f>IF(B159&lt;='Informações do financiamento'!$C$6,C159*($C$2),"")</f>
        <v>103.1861726928948</v>
      </c>
      <c r="E159" s="21">
        <f>IF(B159&lt;='Informações do financiamento'!$C$6,C159+D159,"")</f>
        <v>12453.186172692895</v>
      </c>
      <c r="F159" s="21">
        <f>IF(I158=0,IF(B159&lt;='Informações do financiamento'!$C$6,F158,""),IF(B159&lt;='Informações do financiamento'!$C$6,H158/('Informações do financiamento'!$C$6-B159+1),""))</f>
        <v>50</v>
      </c>
      <c r="G159" s="21">
        <f>IF(B159&lt;='Informações do financiamento'!$C$6,F159+D159+I159,"")</f>
        <v>153.18617269289479</v>
      </c>
      <c r="H159" s="21">
        <f>IF(B159&lt;='Informações do financiamento'!$C$6,E159-G159,"")</f>
        <v>12300</v>
      </c>
      <c r="I159" s="22">
        <f t="shared" si="0"/>
        <v>0</v>
      </c>
      <c r="J159" s="38"/>
      <c r="K159" s="38"/>
      <c r="L159" s="38"/>
      <c r="M159" s="20">
        <f t="shared" si="1"/>
        <v>154</v>
      </c>
      <c r="N159" s="21">
        <f>IF(M159&lt;='Informações do financiamento'!$C$6,S158,"")</f>
        <v>18087.101307633096</v>
      </c>
      <c r="O159" s="21">
        <f>IF(M159&lt;='Informações do financiamento'!$C$6,N159*($C$2),"")</f>
        <v>151.12054729095644</v>
      </c>
      <c r="P159" s="21">
        <f>IF(M159&lt;='Informações do financiamento'!$C$6,N159+O159,"")</f>
        <v>18238.221854924053</v>
      </c>
      <c r="Q159" s="21">
        <f>IF(M159&lt;='Informações do financiamento'!$C$6,'Tabelas com amortização extra'!R159-'Tabelas com amortização extra'!O159,"")</f>
        <v>22.197470696030422</v>
      </c>
      <c r="R159" s="21">
        <f>IF(M159&lt;='Informações do financiamento'!$C$6,(N159*$C$2)/(1-(1/(1+$C$2)^('Informações do financiamento'!$C$6-M158)))+T159,"")</f>
        <v>173.31801798698686</v>
      </c>
      <c r="S159" s="21">
        <f>IF(M159&lt;='Informações do financiamento'!$C$6,P159-R159,"")</f>
        <v>18064.903836937068</v>
      </c>
      <c r="T159" s="22">
        <f t="shared" si="2"/>
        <v>0</v>
      </c>
      <c r="U159" s="27"/>
    </row>
    <row r="160" spans="1:21" ht="20.25" customHeight="1">
      <c r="A160" s="27"/>
      <c r="B160" s="20">
        <f>IF(B159&lt;'Informações do financiamento'!$C$6,('Tabelas com amortização extra'!B159+1),"")</f>
        <v>155</v>
      </c>
      <c r="C160" s="21">
        <f>IF(B160&lt;='Informações do financiamento'!$C$6,H159,"")</f>
        <v>12300</v>
      </c>
      <c r="D160" s="21">
        <f>IF(B160&lt;='Informações do financiamento'!$C$6,C160*($C$2),"")</f>
        <v>102.76841490871304</v>
      </c>
      <c r="E160" s="21">
        <f>IF(B160&lt;='Informações do financiamento'!$C$6,C160+D160,"")</f>
        <v>12402.768414908713</v>
      </c>
      <c r="F160" s="21">
        <f>IF(I159=0,IF(B160&lt;='Informações do financiamento'!$C$6,F159,""),IF(B160&lt;='Informações do financiamento'!$C$6,H159/('Informações do financiamento'!$C$6-B160+1),""))</f>
        <v>50</v>
      </c>
      <c r="G160" s="21">
        <f>IF(B160&lt;='Informações do financiamento'!$C$6,F160+D160+I160,"")</f>
        <v>152.76841490871305</v>
      </c>
      <c r="H160" s="21">
        <f>IF(B160&lt;='Informações do financiamento'!$C$6,E160-G160,"")</f>
        <v>12250</v>
      </c>
      <c r="I160" s="22">
        <f t="shared" si="0"/>
        <v>0</v>
      </c>
      <c r="J160" s="38"/>
      <c r="K160" s="38"/>
      <c r="L160" s="38"/>
      <c r="M160" s="20">
        <f t="shared" si="1"/>
        <v>155</v>
      </c>
      <c r="N160" s="21">
        <f>IF(M160&lt;='Informações do financiamento'!$C$6,S159,"")</f>
        <v>18064.903836937068</v>
      </c>
      <c r="O160" s="21">
        <f>IF(M160&lt;='Informações do financiamento'!$C$6,N160*($C$2),"")</f>
        <v>150.93508396750821</v>
      </c>
      <c r="P160" s="21">
        <f>IF(M160&lt;='Informações do financiamento'!$C$6,N160+O160,"")</f>
        <v>18215.838920904578</v>
      </c>
      <c r="Q160" s="21">
        <f>IF(M160&lt;='Informações do financiamento'!$C$6,'Tabelas com amortização extra'!R160-'Tabelas com amortização extra'!O160,"")</f>
        <v>22.382934019478711</v>
      </c>
      <c r="R160" s="21">
        <f>IF(M160&lt;='Informações do financiamento'!$C$6,(N160*$C$2)/(1-(1/(1+$C$2)^('Informações do financiamento'!$C$6-M159)))+T160,"")</f>
        <v>173.31801798698692</v>
      </c>
      <c r="S160" s="21">
        <f>IF(M160&lt;='Informações do financiamento'!$C$6,P160-R160,"")</f>
        <v>18042.520902917589</v>
      </c>
      <c r="T160" s="22">
        <f t="shared" si="2"/>
        <v>0</v>
      </c>
      <c r="U160" s="27"/>
    </row>
    <row r="161" spans="1:21" ht="20.25" customHeight="1">
      <c r="A161" s="27"/>
      <c r="B161" s="20">
        <f>IF(B160&lt;'Informações do financiamento'!$C$6,('Tabelas com amortização extra'!B160+1),"")</f>
        <v>156</v>
      </c>
      <c r="C161" s="21">
        <f>IF(B161&lt;='Informações do financiamento'!$C$6,H160,"")</f>
        <v>12250</v>
      </c>
      <c r="D161" s="21">
        <f>IF(B161&lt;='Informações do financiamento'!$C$6,C161*($C$2),"")</f>
        <v>102.35065712453128</v>
      </c>
      <c r="E161" s="21">
        <f>IF(B161&lt;='Informações do financiamento'!$C$6,C161+D161,"")</f>
        <v>12352.350657124531</v>
      </c>
      <c r="F161" s="21">
        <f>IF(I160=0,IF(B161&lt;='Informações do financiamento'!$C$6,F160,""),IF(B161&lt;='Informações do financiamento'!$C$6,H160/('Informações do financiamento'!$C$6-B161+1),""))</f>
        <v>50</v>
      </c>
      <c r="G161" s="21">
        <f>IF(B161&lt;='Informações do financiamento'!$C$6,F161+D161+I161,"")</f>
        <v>152.35065712453127</v>
      </c>
      <c r="H161" s="21">
        <f>IF(B161&lt;='Informações do financiamento'!$C$6,E161-G161,"")</f>
        <v>12200</v>
      </c>
      <c r="I161" s="22">
        <f t="shared" si="0"/>
        <v>0</v>
      </c>
      <c r="J161" s="38"/>
      <c r="K161" s="38"/>
      <c r="L161" s="38"/>
      <c r="M161" s="20">
        <f t="shared" si="1"/>
        <v>156</v>
      </c>
      <c r="N161" s="21">
        <f>IF(M161&lt;='Informações do financiamento'!$C$6,S160,"")</f>
        <v>18042.520902917589</v>
      </c>
      <c r="O161" s="21">
        <f>IF(M161&lt;='Informações do financiamento'!$C$6,N161*($C$2),"")</f>
        <v>150.74807106911894</v>
      </c>
      <c r="P161" s="21">
        <f>IF(M161&lt;='Informações do financiamento'!$C$6,N161+O161,"")</f>
        <v>18193.268973986709</v>
      </c>
      <c r="Q161" s="21">
        <f>IF(M161&lt;='Informações do financiamento'!$C$6,'Tabelas com amortização extra'!R161-'Tabelas com amortização extra'!O161,"")</f>
        <v>22.569946917867981</v>
      </c>
      <c r="R161" s="21">
        <f>IF(M161&lt;='Informações do financiamento'!$C$6,(N161*$C$2)/(1-(1/(1+$C$2)^('Informações do financiamento'!$C$6-M160)))+T161,"")</f>
        <v>173.31801798698692</v>
      </c>
      <c r="S161" s="21">
        <f>IF(M161&lt;='Informações do financiamento'!$C$6,P161-R161,"")</f>
        <v>18019.95095599972</v>
      </c>
      <c r="T161" s="22">
        <f t="shared" si="2"/>
        <v>0</v>
      </c>
      <c r="U161" s="27"/>
    </row>
    <row r="162" spans="1:21" ht="20.25" customHeight="1">
      <c r="A162" s="27"/>
      <c r="B162" s="20">
        <f>IF(B161&lt;'Informações do financiamento'!$C$6,('Tabelas com amortização extra'!B161+1),"")</f>
        <v>157</v>
      </c>
      <c r="C162" s="21">
        <f>IF(B162&lt;='Informações do financiamento'!$C$6,H161,"")</f>
        <v>12200</v>
      </c>
      <c r="D162" s="21">
        <f>IF(B162&lt;='Informações do financiamento'!$C$6,C162*($C$2),"")</f>
        <v>101.93289934034952</v>
      </c>
      <c r="E162" s="21">
        <f>IF(B162&lt;='Informações do financiamento'!$C$6,C162+D162,"")</f>
        <v>12301.932899340349</v>
      </c>
      <c r="F162" s="21">
        <f>IF(I161=0,IF(B162&lt;='Informações do financiamento'!$C$6,F161,""),IF(B162&lt;='Informações do financiamento'!$C$6,H161/('Informações do financiamento'!$C$6-B162+1),""))</f>
        <v>50</v>
      </c>
      <c r="G162" s="21">
        <f>IF(B162&lt;='Informações do financiamento'!$C$6,F162+D162+I162,"")</f>
        <v>151.93289934034954</v>
      </c>
      <c r="H162" s="21">
        <f>IF(B162&lt;='Informações do financiamento'!$C$6,E162-G162,"")</f>
        <v>12150</v>
      </c>
      <c r="I162" s="22">
        <f t="shared" si="0"/>
        <v>0</v>
      </c>
      <c r="J162" s="38"/>
      <c r="K162" s="38"/>
      <c r="L162" s="38"/>
      <c r="M162" s="20">
        <f t="shared" si="1"/>
        <v>157</v>
      </c>
      <c r="N162" s="21">
        <f>IF(M162&lt;='Informações do financiamento'!$C$6,S161,"")</f>
        <v>18019.95095599972</v>
      </c>
      <c r="O162" s="21">
        <f>IF(M162&lt;='Informações do financiamento'!$C$6,N162*($C$2),"")</f>
        <v>150.55949564884875</v>
      </c>
      <c r="P162" s="21">
        <f>IF(M162&lt;='Informações do financiamento'!$C$6,N162+O162,"")</f>
        <v>18170.51045164857</v>
      </c>
      <c r="Q162" s="21">
        <f>IF(M162&lt;='Informações do financiamento'!$C$6,'Tabelas com amortização extra'!R162-'Tabelas com amortização extra'!O162,"")</f>
        <v>22.758522338138135</v>
      </c>
      <c r="R162" s="21">
        <f>IF(M162&lt;='Informações do financiamento'!$C$6,(N162*$C$2)/(1-(1/(1+$C$2)^('Informações do financiamento'!$C$6-M161)))+T162,"")</f>
        <v>173.31801798698689</v>
      </c>
      <c r="S162" s="21">
        <f>IF(M162&lt;='Informações do financiamento'!$C$6,P162-R162,"")</f>
        <v>17997.192433661585</v>
      </c>
      <c r="T162" s="22">
        <f t="shared" si="2"/>
        <v>0</v>
      </c>
      <c r="U162" s="27"/>
    </row>
    <row r="163" spans="1:21" ht="20.25" customHeight="1">
      <c r="A163" s="27"/>
      <c r="B163" s="20">
        <f>IF(B162&lt;'Informações do financiamento'!$C$6,('Tabelas com amortização extra'!B162+1),"")</f>
        <v>158</v>
      </c>
      <c r="C163" s="21">
        <f>IF(B163&lt;='Informações do financiamento'!$C$6,H162,"")</f>
        <v>12150</v>
      </c>
      <c r="D163" s="21">
        <f>IF(B163&lt;='Informações do financiamento'!$C$6,C163*($C$2),"")</f>
        <v>101.51514155616776</v>
      </c>
      <c r="E163" s="21">
        <f>IF(B163&lt;='Informações do financiamento'!$C$6,C163+D163,"")</f>
        <v>12251.515141556169</v>
      </c>
      <c r="F163" s="21">
        <f>IF(I162=0,IF(B163&lt;='Informações do financiamento'!$C$6,F162,""),IF(B163&lt;='Informações do financiamento'!$C$6,H162/('Informações do financiamento'!$C$6-B163+1),""))</f>
        <v>50</v>
      </c>
      <c r="G163" s="21">
        <f>IF(B163&lt;='Informações do financiamento'!$C$6,F163+D163+I163,"")</f>
        <v>151.51514155616775</v>
      </c>
      <c r="H163" s="21">
        <f>IF(B163&lt;='Informações do financiamento'!$C$6,E163-G163,"")</f>
        <v>12100</v>
      </c>
      <c r="I163" s="22">
        <f t="shared" si="0"/>
        <v>0</v>
      </c>
      <c r="J163" s="38"/>
      <c r="K163" s="38"/>
      <c r="L163" s="38"/>
      <c r="M163" s="20">
        <f t="shared" si="1"/>
        <v>158</v>
      </c>
      <c r="N163" s="21">
        <f>IF(M163&lt;='Informações do financiamento'!$C$6,S162,"")</f>
        <v>17997.192433661585</v>
      </c>
      <c r="O163" s="21">
        <f>IF(M163&lt;='Informações do financiamento'!$C$6,N163*($C$2),"")</f>
        <v>150.36934465158413</v>
      </c>
      <c r="P163" s="21">
        <f>IF(M163&lt;='Informações do financiamento'!$C$6,N163+O163,"")</f>
        <v>18147.561778313167</v>
      </c>
      <c r="Q163" s="21">
        <f>IF(M163&lt;='Informações do financiamento'!$C$6,'Tabelas com amortização extra'!R163-'Tabelas com amortização extra'!O163,"")</f>
        <v>22.948673335402788</v>
      </c>
      <c r="R163" s="21">
        <f>IF(M163&lt;='Informações do financiamento'!$C$6,(N163*$C$2)/(1-(1/(1+$C$2)^('Informações do financiamento'!$C$6-M162)))+T163,"")</f>
        <v>173.31801798698692</v>
      </c>
      <c r="S163" s="21">
        <f>IF(M163&lt;='Informações do financiamento'!$C$6,P163-R163,"")</f>
        <v>17974.243760326179</v>
      </c>
      <c r="T163" s="22">
        <f t="shared" si="2"/>
        <v>0</v>
      </c>
      <c r="U163" s="27"/>
    </row>
    <row r="164" spans="1:21" ht="20.25" customHeight="1">
      <c r="A164" s="27"/>
      <c r="B164" s="20">
        <f>IF(B163&lt;'Informações do financiamento'!$C$6,('Tabelas com amortização extra'!B163+1),"")</f>
        <v>159</v>
      </c>
      <c r="C164" s="21">
        <f>IF(B164&lt;='Informações do financiamento'!$C$6,H163,"")</f>
        <v>12100</v>
      </c>
      <c r="D164" s="21">
        <f>IF(B164&lt;='Informações do financiamento'!$C$6,C164*($C$2),"")</f>
        <v>101.097383771986</v>
      </c>
      <c r="E164" s="21">
        <f>IF(B164&lt;='Informações do financiamento'!$C$6,C164+D164,"")</f>
        <v>12201.097383771987</v>
      </c>
      <c r="F164" s="21">
        <f>IF(I163=0,IF(B164&lt;='Informações do financiamento'!$C$6,F163,""),IF(B164&lt;='Informações do financiamento'!$C$6,H163/('Informações do financiamento'!$C$6-B164+1),""))</f>
        <v>50</v>
      </c>
      <c r="G164" s="21">
        <f>IF(B164&lt;='Informações do financiamento'!$C$6,F164+D164+I164,"")</f>
        <v>151.09738377198602</v>
      </c>
      <c r="H164" s="21">
        <f>IF(B164&lt;='Informações do financiamento'!$C$6,E164-G164,"")</f>
        <v>12050</v>
      </c>
      <c r="I164" s="22">
        <f t="shared" si="0"/>
        <v>0</v>
      </c>
      <c r="J164" s="38"/>
      <c r="K164" s="38"/>
      <c r="L164" s="38"/>
      <c r="M164" s="20">
        <f t="shared" si="1"/>
        <v>159</v>
      </c>
      <c r="N164" s="21">
        <f>IF(M164&lt;='Informações do financiamento'!$C$6,S163,"")</f>
        <v>17974.243760326179</v>
      </c>
      <c r="O164" s="21">
        <f>IF(M164&lt;='Informações do financiamento'!$C$6,N164*($C$2),"")</f>
        <v>150.17760491313393</v>
      </c>
      <c r="P164" s="21">
        <f>IF(M164&lt;='Informações do financiamento'!$C$6,N164+O164,"")</f>
        <v>18124.421365239312</v>
      </c>
      <c r="Q164" s="21">
        <f>IF(M164&lt;='Informações do financiamento'!$C$6,'Tabelas com amortização extra'!R164-'Tabelas com amortização extra'!O164,"")</f>
        <v>23.140413073852955</v>
      </c>
      <c r="R164" s="21">
        <f>IF(M164&lt;='Informações do financiamento'!$C$6,(N164*$C$2)/(1-(1/(1+$C$2)^('Informações do financiamento'!$C$6-M163)))+T164,"")</f>
        <v>173.31801798698689</v>
      </c>
      <c r="S164" s="21">
        <f>IF(M164&lt;='Informações do financiamento'!$C$6,P164-R164,"")</f>
        <v>17951.103347252327</v>
      </c>
      <c r="T164" s="22">
        <f t="shared" si="2"/>
        <v>0</v>
      </c>
      <c r="U164" s="27"/>
    </row>
    <row r="165" spans="1:21" ht="20.25" customHeight="1">
      <c r="A165" s="27"/>
      <c r="B165" s="20">
        <f>IF(B164&lt;'Informações do financiamento'!$C$6,('Tabelas com amortização extra'!B164+1),"")</f>
        <v>160</v>
      </c>
      <c r="C165" s="21">
        <f>IF(B165&lt;='Informações do financiamento'!$C$6,H164,"")</f>
        <v>12050</v>
      </c>
      <c r="D165" s="21">
        <f>IF(B165&lt;='Informações do financiamento'!$C$6,C165*($C$2),"")</f>
        <v>100.67962598780424</v>
      </c>
      <c r="E165" s="21">
        <f>IF(B165&lt;='Informações do financiamento'!$C$6,C165+D165,"")</f>
        <v>12150.679625987805</v>
      </c>
      <c r="F165" s="21">
        <f>IF(I164=0,IF(B165&lt;='Informações do financiamento'!$C$6,F164,""),IF(B165&lt;='Informações do financiamento'!$C$6,H164/('Informações do financiamento'!$C$6-B165+1),""))</f>
        <v>50</v>
      </c>
      <c r="G165" s="21">
        <f>IF(B165&lt;='Informações do financiamento'!$C$6,F165+D165+I165,"")</f>
        <v>150.67962598780423</v>
      </c>
      <c r="H165" s="21">
        <f>IF(B165&lt;='Informações do financiamento'!$C$6,E165-G165,"")</f>
        <v>12000</v>
      </c>
      <c r="I165" s="22">
        <f t="shared" si="0"/>
        <v>0</v>
      </c>
      <c r="J165" s="38"/>
      <c r="K165" s="38"/>
      <c r="L165" s="38"/>
      <c r="M165" s="20">
        <f t="shared" si="1"/>
        <v>160</v>
      </c>
      <c r="N165" s="21">
        <f>IF(M165&lt;='Informações do financiamento'!$C$6,S164,"")</f>
        <v>17951.103347252327</v>
      </c>
      <c r="O165" s="21">
        <f>IF(M165&lt;='Informações do financiamento'!$C$6,N165*($C$2),"")</f>
        <v>149.98426315931826</v>
      </c>
      <c r="P165" s="21">
        <f>IF(M165&lt;='Informações do financiamento'!$C$6,N165+O165,"")</f>
        <v>18101.087610411643</v>
      </c>
      <c r="Q165" s="21">
        <f>IF(M165&lt;='Informações do financiamento'!$C$6,'Tabelas com amortização extra'!R165-'Tabelas com amortização extra'!O165,"")</f>
        <v>23.333754827668628</v>
      </c>
      <c r="R165" s="21">
        <f>IF(M165&lt;='Informações do financiamento'!$C$6,(N165*$C$2)/(1-(1/(1+$C$2)^('Informações do financiamento'!$C$6-M164)))+T165,"")</f>
        <v>173.31801798698689</v>
      </c>
      <c r="S165" s="21">
        <f>IF(M165&lt;='Informações do financiamento'!$C$6,P165-R165,"")</f>
        <v>17927.769592424658</v>
      </c>
      <c r="T165" s="22">
        <f t="shared" si="2"/>
        <v>0</v>
      </c>
      <c r="U165" s="27"/>
    </row>
    <row r="166" spans="1:21" ht="20.25" customHeight="1">
      <c r="A166" s="27"/>
      <c r="B166" s="20">
        <f>IF(B165&lt;'Informações do financiamento'!$C$6,('Tabelas com amortização extra'!B165+1),"")</f>
        <v>161</v>
      </c>
      <c r="C166" s="21">
        <f>IF(B166&lt;='Informações do financiamento'!$C$6,H165,"")</f>
        <v>12000</v>
      </c>
      <c r="D166" s="21">
        <f>IF(B166&lt;='Informações do financiamento'!$C$6,C166*($C$2),"")</f>
        <v>100.26186820362248</v>
      </c>
      <c r="E166" s="21">
        <f>IF(B166&lt;='Informações do financiamento'!$C$6,C166+D166,"")</f>
        <v>12100.261868203623</v>
      </c>
      <c r="F166" s="21">
        <f>IF(I165=0,IF(B166&lt;='Informações do financiamento'!$C$6,F165,""),IF(B166&lt;='Informações do financiamento'!$C$6,H165/('Informações do financiamento'!$C$6-B166+1),""))</f>
        <v>50</v>
      </c>
      <c r="G166" s="21">
        <f>IF(B166&lt;='Informações do financiamento'!$C$6,F166+D166+I166,"")</f>
        <v>150.2618682036225</v>
      </c>
      <c r="H166" s="21">
        <f>IF(B166&lt;='Informações do financiamento'!$C$6,E166-G166,"")</f>
        <v>11950</v>
      </c>
      <c r="I166" s="22">
        <f t="shared" si="0"/>
        <v>0</v>
      </c>
      <c r="J166" s="38"/>
      <c r="K166" s="38"/>
      <c r="L166" s="38"/>
      <c r="M166" s="20">
        <f t="shared" si="1"/>
        <v>161</v>
      </c>
      <c r="N166" s="21">
        <f>IF(M166&lt;='Informações do financiamento'!$C$6,S165,"")</f>
        <v>17927.769592424658</v>
      </c>
      <c r="O166" s="21">
        <f>IF(M166&lt;='Informações do financiamento'!$C$6,N166*($C$2),"")</f>
        <v>149.78930600504933</v>
      </c>
      <c r="P166" s="21">
        <f>IF(M166&lt;='Informações do financiamento'!$C$6,N166+O166,"")</f>
        <v>18077.558898429706</v>
      </c>
      <c r="Q166" s="21">
        <f>IF(M166&lt;='Informações do financiamento'!$C$6,'Tabelas com amortização extra'!R166-'Tabelas com amortização extra'!O166,"")</f>
        <v>23.528711981937562</v>
      </c>
      <c r="R166" s="21">
        <f>IF(M166&lt;='Informações do financiamento'!$C$6,(N166*$C$2)/(1-(1/(1+$C$2)^('Informações do financiamento'!$C$6-M165)))+T166,"")</f>
        <v>173.31801798698689</v>
      </c>
      <c r="S166" s="21">
        <f>IF(M166&lt;='Informações do financiamento'!$C$6,P166-R166,"")</f>
        <v>17904.240880442718</v>
      </c>
      <c r="T166" s="22">
        <f t="shared" si="2"/>
        <v>0</v>
      </c>
      <c r="U166" s="27"/>
    </row>
    <row r="167" spans="1:21" ht="20.25" customHeight="1">
      <c r="A167" s="27"/>
      <c r="B167" s="20">
        <f>IF(B166&lt;'Informações do financiamento'!$C$6,('Tabelas com amortização extra'!B166+1),"")</f>
        <v>162</v>
      </c>
      <c r="C167" s="21">
        <f>IF(B167&lt;='Informações do financiamento'!$C$6,H166,"")</f>
        <v>11950</v>
      </c>
      <c r="D167" s="21">
        <f>IF(B167&lt;='Informações do financiamento'!$C$6,C167*($C$2),"")</f>
        <v>99.844110419440725</v>
      </c>
      <c r="E167" s="21">
        <f>IF(B167&lt;='Informações do financiamento'!$C$6,C167+D167,"")</f>
        <v>12049.844110419441</v>
      </c>
      <c r="F167" s="21">
        <f>IF(I166=0,IF(B167&lt;='Informações do financiamento'!$C$6,F166,""),IF(B167&lt;='Informações do financiamento'!$C$6,H166/('Informações do financiamento'!$C$6-B167+1),""))</f>
        <v>50</v>
      </c>
      <c r="G167" s="21">
        <f>IF(B167&lt;='Informações do financiamento'!$C$6,F167+D167+I167,"")</f>
        <v>149.84411041944071</v>
      </c>
      <c r="H167" s="21">
        <f>IF(B167&lt;='Informações do financiamento'!$C$6,E167-G167,"")</f>
        <v>11900</v>
      </c>
      <c r="I167" s="22">
        <f t="shared" si="0"/>
        <v>0</v>
      </c>
      <c r="J167" s="38"/>
      <c r="K167" s="38"/>
      <c r="L167" s="38"/>
      <c r="M167" s="20">
        <f t="shared" si="1"/>
        <v>162</v>
      </c>
      <c r="N167" s="21">
        <f>IF(M167&lt;='Informações do financiamento'!$C$6,S166,"")</f>
        <v>17904.240880442718</v>
      </c>
      <c r="O167" s="21">
        <f>IF(M167&lt;='Informações do financiamento'!$C$6,N167*($C$2),"")</f>
        <v>149.59271995340481</v>
      </c>
      <c r="P167" s="21">
        <f>IF(M167&lt;='Informações do financiamento'!$C$6,N167+O167,"")</f>
        <v>18053.833600396123</v>
      </c>
      <c r="Q167" s="21">
        <f>IF(M167&lt;='Informações do financiamento'!$C$6,'Tabelas com amortização extra'!R167-'Tabelas com amortização extra'!O167,"")</f>
        <v>23.725298033582078</v>
      </c>
      <c r="R167" s="21">
        <f>IF(M167&lt;='Informações do financiamento'!$C$6,(N167*$C$2)/(1-(1/(1+$C$2)^('Informações do financiamento'!$C$6-M166)))+T167,"")</f>
        <v>173.31801798698689</v>
      </c>
      <c r="S167" s="21">
        <f>IF(M167&lt;='Informações do financiamento'!$C$6,P167-R167,"")</f>
        <v>17880.515582409134</v>
      </c>
      <c r="T167" s="22">
        <f t="shared" si="2"/>
        <v>0</v>
      </c>
      <c r="U167" s="27"/>
    </row>
    <row r="168" spans="1:21" ht="20.25" customHeight="1">
      <c r="A168" s="27"/>
      <c r="B168" s="20">
        <f>IF(B167&lt;'Informações do financiamento'!$C$6,('Tabelas com amortização extra'!B167+1),"")</f>
        <v>163</v>
      </c>
      <c r="C168" s="21">
        <f>IF(B168&lt;='Informações do financiamento'!$C$6,H167,"")</f>
        <v>11900</v>
      </c>
      <c r="D168" s="21">
        <f>IF(B168&lt;='Informações do financiamento'!$C$6,C168*($C$2),"")</f>
        <v>99.426352635258965</v>
      </c>
      <c r="E168" s="21">
        <f>IF(B168&lt;='Informações do financiamento'!$C$6,C168+D168,"")</f>
        <v>11999.426352635259</v>
      </c>
      <c r="F168" s="21">
        <f>IF(I167=0,IF(B168&lt;='Informações do financiamento'!$C$6,F167,""),IF(B168&lt;='Informações do financiamento'!$C$6,H167/('Informações do financiamento'!$C$6-B168+1),""))</f>
        <v>50</v>
      </c>
      <c r="G168" s="21">
        <f>IF(B168&lt;='Informações do financiamento'!$C$6,F168+D168+I168,"")</f>
        <v>149.42635263525898</v>
      </c>
      <c r="H168" s="21">
        <f>IF(B168&lt;='Informações do financiamento'!$C$6,E168-G168,"")</f>
        <v>11850</v>
      </c>
      <c r="I168" s="22">
        <f t="shared" si="0"/>
        <v>0</v>
      </c>
      <c r="J168" s="38"/>
      <c r="K168" s="38"/>
      <c r="L168" s="38"/>
      <c r="M168" s="20">
        <f t="shared" si="1"/>
        <v>163</v>
      </c>
      <c r="N168" s="21">
        <f>IF(M168&lt;='Informações do financiamento'!$C$6,S167,"")</f>
        <v>17880.515582409134</v>
      </c>
      <c r="O168" s="21">
        <f>IF(M168&lt;='Informações do financiamento'!$C$6,N168*($C$2),"")</f>
        <v>149.39449139469357</v>
      </c>
      <c r="P168" s="21">
        <f>IF(M168&lt;='Informações do financiamento'!$C$6,N168+O168,"")</f>
        <v>18029.910073803829</v>
      </c>
      <c r="Q168" s="21">
        <f>IF(M168&lt;='Informações do financiamento'!$C$6,'Tabelas com amortização extra'!R168-'Tabelas com amortização extra'!O168,"")</f>
        <v>23.923526592293285</v>
      </c>
      <c r="R168" s="21">
        <f>IF(M168&lt;='Informações do financiamento'!$C$6,(N168*$C$2)/(1-(1/(1+$C$2)^('Informações do financiamento'!$C$6-M167)))+T168,"")</f>
        <v>173.31801798698686</v>
      </c>
      <c r="S168" s="21">
        <f>IF(M168&lt;='Informações do financiamento'!$C$6,P168-R168,"")</f>
        <v>17856.592055816844</v>
      </c>
      <c r="T168" s="22">
        <f t="shared" si="2"/>
        <v>0</v>
      </c>
      <c r="U168" s="27"/>
    </row>
    <row r="169" spans="1:21" ht="20.25" customHeight="1">
      <c r="A169" s="27"/>
      <c r="B169" s="20">
        <f>IF(B168&lt;'Informações do financiamento'!$C$6,('Tabelas com amortização extra'!B168+1),"")</f>
        <v>164</v>
      </c>
      <c r="C169" s="21">
        <f>IF(B169&lt;='Informações do financiamento'!$C$6,H168,"")</f>
        <v>11850</v>
      </c>
      <c r="D169" s="21">
        <f>IF(B169&lt;='Informações do financiamento'!$C$6,C169*($C$2),"")</f>
        <v>99.008594851077206</v>
      </c>
      <c r="E169" s="21">
        <f>IF(B169&lt;='Informações do financiamento'!$C$6,C169+D169,"")</f>
        <v>11949.008594851077</v>
      </c>
      <c r="F169" s="21">
        <f>IF(I168=0,IF(B169&lt;='Informações do financiamento'!$C$6,F168,""),IF(B169&lt;='Informações do financiamento'!$C$6,H168/('Informações do financiamento'!$C$6-B169+1),""))</f>
        <v>50</v>
      </c>
      <c r="G169" s="21">
        <f>IF(B169&lt;='Informações do financiamento'!$C$6,F169+D169+I169,"")</f>
        <v>149.00859485107719</v>
      </c>
      <c r="H169" s="21">
        <f>IF(B169&lt;='Informações do financiamento'!$C$6,E169-G169,"")</f>
        <v>11800</v>
      </c>
      <c r="I169" s="22">
        <f t="shared" si="0"/>
        <v>0</v>
      </c>
      <c r="J169" s="38"/>
      <c r="K169" s="38"/>
      <c r="L169" s="38"/>
      <c r="M169" s="20">
        <f t="shared" si="1"/>
        <v>164</v>
      </c>
      <c r="N169" s="21">
        <f>IF(M169&lt;='Informações do financiamento'!$C$6,S168,"")</f>
        <v>17856.592055816844</v>
      </c>
      <c r="O169" s="21">
        <f>IF(M169&lt;='Informações do financiamento'!$C$6,N169*($C$2),"")</f>
        <v>149.1946066055134</v>
      </c>
      <c r="P169" s="21">
        <f>IF(M169&lt;='Informações do financiamento'!$C$6,N169+O169,"")</f>
        <v>18005.786662422357</v>
      </c>
      <c r="Q169" s="21">
        <f>IF(M169&lt;='Informações do financiamento'!$C$6,'Tabelas com amortização extra'!R169-'Tabelas com amortização extra'!O169,"")</f>
        <v>24.123411381473488</v>
      </c>
      <c r="R169" s="21">
        <f>IF(M169&lt;='Informações do financiamento'!$C$6,(N169*$C$2)/(1-(1/(1+$C$2)^('Informações do financiamento'!$C$6-M168)))+T169,"")</f>
        <v>173.31801798698689</v>
      </c>
      <c r="S169" s="21">
        <f>IF(M169&lt;='Informações do financiamento'!$C$6,P169-R169,"")</f>
        <v>17832.468644435372</v>
      </c>
      <c r="T169" s="22">
        <f t="shared" si="2"/>
        <v>0</v>
      </c>
      <c r="U169" s="27"/>
    </row>
    <row r="170" spans="1:21" ht="20.25" customHeight="1">
      <c r="A170" s="27"/>
      <c r="B170" s="20">
        <f>IF(B169&lt;'Informações do financiamento'!$C$6,('Tabelas com amortização extra'!B169+1),"")</f>
        <v>165</v>
      </c>
      <c r="C170" s="21">
        <f>IF(B170&lt;='Informações do financiamento'!$C$6,H169,"")</f>
        <v>11800</v>
      </c>
      <c r="D170" s="21">
        <f>IF(B170&lt;='Informações do financiamento'!$C$6,C170*($C$2),"")</f>
        <v>98.590837066895446</v>
      </c>
      <c r="E170" s="21">
        <f>IF(B170&lt;='Informações do financiamento'!$C$6,C170+D170,"")</f>
        <v>11898.590837066895</v>
      </c>
      <c r="F170" s="21">
        <f>IF(I169=0,IF(B170&lt;='Informações do financiamento'!$C$6,F169,""),IF(B170&lt;='Informações do financiamento'!$C$6,H169/('Informações do financiamento'!$C$6-B170+1),""))</f>
        <v>50</v>
      </c>
      <c r="G170" s="21">
        <f>IF(B170&lt;='Informações do financiamento'!$C$6,F170+D170+I170,"")</f>
        <v>148.59083706689546</v>
      </c>
      <c r="H170" s="21">
        <f>IF(B170&lt;='Informações do financiamento'!$C$6,E170-G170,"")</f>
        <v>11750</v>
      </c>
      <c r="I170" s="22">
        <f t="shared" si="0"/>
        <v>0</v>
      </c>
      <c r="J170" s="38"/>
      <c r="K170" s="38"/>
      <c r="L170" s="38"/>
      <c r="M170" s="20">
        <f t="shared" si="1"/>
        <v>165</v>
      </c>
      <c r="N170" s="21">
        <f>IF(M170&lt;='Informações do financiamento'!$C$6,S169,"")</f>
        <v>17832.468644435372</v>
      </c>
      <c r="O170" s="21">
        <f>IF(M170&lt;='Informações do financiamento'!$C$6,N170*($C$2),"")</f>
        <v>148.99305174780082</v>
      </c>
      <c r="P170" s="21">
        <f>IF(M170&lt;='Informações do financiamento'!$C$6,N170+O170,"")</f>
        <v>17981.461696183174</v>
      </c>
      <c r="Q170" s="21">
        <f>IF(M170&lt;='Informações do financiamento'!$C$6,'Tabelas com amortização extra'!R170-'Tabelas com amortização extra'!O170,"")</f>
        <v>24.324966239186097</v>
      </c>
      <c r="R170" s="21">
        <f>IF(M170&lt;='Informações do financiamento'!$C$6,(N170*$C$2)/(1-(1/(1+$C$2)^('Informações do financiamento'!$C$6-M169)))+T170,"")</f>
        <v>173.31801798698692</v>
      </c>
      <c r="S170" s="21">
        <f>IF(M170&lt;='Informações do financiamento'!$C$6,P170-R170,"")</f>
        <v>17808.143678196186</v>
      </c>
      <c r="T170" s="22">
        <f t="shared" si="2"/>
        <v>0</v>
      </c>
      <c r="U170" s="27"/>
    </row>
    <row r="171" spans="1:21" ht="20.25" customHeight="1">
      <c r="A171" s="27"/>
      <c r="B171" s="20">
        <f>IF(B170&lt;'Informações do financiamento'!$C$6,('Tabelas com amortização extra'!B170+1),"")</f>
        <v>166</v>
      </c>
      <c r="C171" s="21">
        <f>IF(B171&lt;='Informações do financiamento'!$C$6,H170,"")</f>
        <v>11750</v>
      </c>
      <c r="D171" s="21">
        <f>IF(B171&lt;='Informações do financiamento'!$C$6,C171*($C$2),"")</f>
        <v>98.173079282713687</v>
      </c>
      <c r="E171" s="21">
        <f>IF(B171&lt;='Informações do financiamento'!$C$6,C171+D171,"")</f>
        <v>11848.173079282713</v>
      </c>
      <c r="F171" s="21">
        <f>IF(I170=0,IF(B171&lt;='Informações do financiamento'!$C$6,F170,""),IF(B171&lt;='Informações do financiamento'!$C$6,H170/('Informações do financiamento'!$C$6-B171+1),""))</f>
        <v>50</v>
      </c>
      <c r="G171" s="21">
        <f>IF(B171&lt;='Informações do financiamento'!$C$6,F171+D171+I171,"")</f>
        <v>148.17307928271367</v>
      </c>
      <c r="H171" s="21">
        <f>IF(B171&lt;='Informações do financiamento'!$C$6,E171-G171,"")</f>
        <v>11700</v>
      </c>
      <c r="I171" s="22">
        <f t="shared" si="0"/>
        <v>0</v>
      </c>
      <c r="J171" s="38"/>
      <c r="K171" s="38"/>
      <c r="L171" s="38"/>
      <c r="M171" s="20">
        <f t="shared" si="1"/>
        <v>166</v>
      </c>
      <c r="N171" s="21">
        <f>IF(M171&lt;='Informações do financiamento'!$C$6,S170,"")</f>
        <v>17808.143678196186</v>
      </c>
      <c r="O171" s="21">
        <f>IF(M171&lt;='Informações do financiamento'!$C$6,N171*($C$2),"")</f>
        <v>148.78981286787325</v>
      </c>
      <c r="P171" s="21">
        <f>IF(M171&lt;='Informações do financiamento'!$C$6,N171+O171,"")</f>
        <v>17956.933491064057</v>
      </c>
      <c r="Q171" s="21">
        <f>IF(M171&lt;='Informações do financiamento'!$C$6,'Tabelas com amortização extra'!R171-'Tabelas com amortização extra'!O171,"")</f>
        <v>24.528205119113665</v>
      </c>
      <c r="R171" s="21">
        <f>IF(M171&lt;='Informações do financiamento'!$C$6,(N171*$C$2)/(1-(1/(1+$C$2)^('Informações do financiamento'!$C$6-M170)))+T171,"")</f>
        <v>173.31801798698692</v>
      </c>
      <c r="S171" s="21">
        <f>IF(M171&lt;='Informações do financiamento'!$C$6,P171-R171,"")</f>
        <v>17783.615473077069</v>
      </c>
      <c r="T171" s="22">
        <f t="shared" si="2"/>
        <v>0</v>
      </c>
      <c r="U171" s="27"/>
    </row>
    <row r="172" spans="1:21" ht="20.25" customHeight="1">
      <c r="A172" s="27"/>
      <c r="B172" s="20">
        <f>IF(B171&lt;'Informações do financiamento'!$C$6,('Tabelas com amortização extra'!B171+1),"")</f>
        <v>167</v>
      </c>
      <c r="C172" s="21">
        <f>IF(B172&lt;='Informações do financiamento'!$C$6,H171,"")</f>
        <v>11700</v>
      </c>
      <c r="D172" s="21">
        <f>IF(B172&lt;='Informações do financiamento'!$C$6,C172*($C$2),"")</f>
        <v>97.755321498531927</v>
      </c>
      <c r="E172" s="21">
        <f>IF(B172&lt;='Informações do financiamento'!$C$6,C172+D172,"")</f>
        <v>11797.755321498533</v>
      </c>
      <c r="F172" s="21">
        <f>IF(I171=0,IF(B172&lt;='Informações do financiamento'!$C$6,F171,""),IF(B172&lt;='Informações do financiamento'!$C$6,H171/('Informações do financiamento'!$C$6-B172+1),""))</f>
        <v>50</v>
      </c>
      <c r="G172" s="21">
        <f>IF(B172&lt;='Informações do financiamento'!$C$6,F172+D172+I172,"")</f>
        <v>147.75532149853194</v>
      </c>
      <c r="H172" s="21">
        <f>IF(B172&lt;='Informações do financiamento'!$C$6,E172-G172,"")</f>
        <v>11650</v>
      </c>
      <c r="I172" s="22">
        <f t="shared" si="0"/>
        <v>0</v>
      </c>
      <c r="J172" s="38"/>
      <c r="K172" s="38"/>
      <c r="L172" s="38"/>
      <c r="M172" s="20">
        <f t="shared" si="1"/>
        <v>167</v>
      </c>
      <c r="N172" s="21">
        <f>IF(M172&lt;='Informações do financiamento'!$C$6,S171,"")</f>
        <v>17783.615473077069</v>
      </c>
      <c r="O172" s="21">
        <f>IF(M172&lt;='Informações do financiamento'!$C$6,N172*($C$2),"")</f>
        <v>148.58487589546289</v>
      </c>
      <c r="P172" s="21">
        <f>IF(M172&lt;='Informações do financiamento'!$C$6,N172+O172,"")</f>
        <v>17932.200348972532</v>
      </c>
      <c r="Q172" s="21">
        <f>IF(M172&lt;='Informações do financiamento'!$C$6,'Tabelas com amortização extra'!R172-'Tabelas com amortização extra'!O172,"")</f>
        <v>24.733142091524002</v>
      </c>
      <c r="R172" s="21">
        <f>IF(M172&lt;='Informações do financiamento'!$C$6,(N172*$C$2)/(1-(1/(1+$C$2)^('Informações do financiamento'!$C$6-M171)))+T172,"")</f>
        <v>173.31801798698689</v>
      </c>
      <c r="S172" s="21">
        <f>IF(M172&lt;='Informações do financiamento'!$C$6,P172-R172,"")</f>
        <v>17758.882330985543</v>
      </c>
      <c r="T172" s="22">
        <f t="shared" si="2"/>
        <v>0</v>
      </c>
      <c r="U172" s="27"/>
    </row>
    <row r="173" spans="1:21" ht="20.25" customHeight="1">
      <c r="A173" s="27"/>
      <c r="B173" s="20">
        <f>IF(B172&lt;'Informações do financiamento'!$C$6,('Tabelas com amortização extra'!B172+1),"")</f>
        <v>168</v>
      </c>
      <c r="C173" s="21">
        <f>IF(B173&lt;='Informações do financiamento'!$C$6,H172,"")</f>
        <v>11650</v>
      </c>
      <c r="D173" s="21">
        <f>IF(B173&lt;='Informações do financiamento'!$C$6,C173*($C$2),"")</f>
        <v>97.337563714350168</v>
      </c>
      <c r="E173" s="21">
        <f>IF(B173&lt;='Informações do financiamento'!$C$6,C173+D173,"")</f>
        <v>11747.337563714351</v>
      </c>
      <c r="F173" s="21">
        <f>IF(I172=0,IF(B173&lt;='Informações do financiamento'!$C$6,F172,""),IF(B173&lt;='Informações do financiamento'!$C$6,H172/('Informações do financiamento'!$C$6-B173+1),""))</f>
        <v>50</v>
      </c>
      <c r="G173" s="21">
        <f>IF(B173&lt;='Informações do financiamento'!$C$6,F173+D173+I173,"")</f>
        <v>147.33756371435015</v>
      </c>
      <c r="H173" s="21">
        <f>IF(B173&lt;='Informações do financiamento'!$C$6,E173-G173,"")</f>
        <v>11600</v>
      </c>
      <c r="I173" s="22">
        <f t="shared" si="0"/>
        <v>0</v>
      </c>
      <c r="J173" s="38"/>
      <c r="K173" s="38"/>
      <c r="L173" s="38"/>
      <c r="M173" s="20">
        <f t="shared" si="1"/>
        <v>168</v>
      </c>
      <c r="N173" s="21">
        <f>IF(M173&lt;='Informações do financiamento'!$C$6,S172,"")</f>
        <v>17758.882330985543</v>
      </c>
      <c r="O173" s="21">
        <f>IF(M173&lt;='Informações do financiamento'!$C$6,N173*($C$2),"")</f>
        <v>148.3782266427427</v>
      </c>
      <c r="P173" s="21">
        <f>IF(M173&lt;='Informações do financiamento'!$C$6,N173+O173,"")</f>
        <v>17907.260557628288</v>
      </c>
      <c r="Q173" s="21">
        <f>IF(M173&lt;='Informações do financiamento'!$C$6,'Tabelas com amortização extra'!R173-'Tabelas com amortização extra'!O173,"")</f>
        <v>24.939791344244128</v>
      </c>
      <c r="R173" s="21">
        <f>IF(M173&lt;='Informações do financiamento'!$C$6,(N173*$C$2)/(1-(1/(1+$C$2)^('Informações do financiamento'!$C$6-M172)))+T173,"")</f>
        <v>173.31801798698683</v>
      </c>
      <c r="S173" s="21">
        <f>IF(M173&lt;='Informações do financiamento'!$C$6,P173-R173,"")</f>
        <v>17733.942539641303</v>
      </c>
      <c r="T173" s="22">
        <f t="shared" si="2"/>
        <v>0</v>
      </c>
      <c r="U173" s="27"/>
    </row>
    <row r="174" spans="1:21" ht="20.25" customHeight="1">
      <c r="A174" s="27"/>
      <c r="B174" s="20">
        <f>IF(B173&lt;'Informações do financiamento'!$C$6,('Tabelas com amortização extra'!B173+1),"")</f>
        <v>169</v>
      </c>
      <c r="C174" s="21">
        <f>IF(B174&lt;='Informações do financiamento'!$C$6,H173,"")</f>
        <v>11600</v>
      </c>
      <c r="D174" s="21">
        <f>IF(B174&lt;='Informações do financiamento'!$C$6,C174*($C$2),"")</f>
        <v>96.919805930168394</v>
      </c>
      <c r="E174" s="21">
        <f>IF(B174&lt;='Informações do financiamento'!$C$6,C174+D174,"")</f>
        <v>11696.919805930169</v>
      </c>
      <c r="F174" s="21">
        <f>IF(I173=0,IF(B174&lt;='Informações do financiamento'!$C$6,F173,""),IF(B174&lt;='Informações do financiamento'!$C$6,H173/('Informações do financiamento'!$C$6-B174+1),""))</f>
        <v>50</v>
      </c>
      <c r="G174" s="21">
        <f>IF(B174&lt;='Informações do financiamento'!$C$6,F174+D174+I174,"")</f>
        <v>146.91980593016839</v>
      </c>
      <c r="H174" s="21">
        <f>IF(B174&lt;='Informações do financiamento'!$C$6,E174-G174,"")</f>
        <v>11550</v>
      </c>
      <c r="I174" s="22">
        <f t="shared" si="0"/>
        <v>0</v>
      </c>
      <c r="J174" s="38"/>
      <c r="K174" s="38"/>
      <c r="L174" s="38"/>
      <c r="M174" s="20">
        <f t="shared" si="1"/>
        <v>169</v>
      </c>
      <c r="N174" s="21">
        <f>IF(M174&lt;='Informações do financiamento'!$C$6,S173,"")</f>
        <v>17733.942539641303</v>
      </c>
      <c r="O174" s="21">
        <f>IF(M174&lt;='Informações do financiamento'!$C$6,N174*($C$2),"")</f>
        <v>148.16985080334422</v>
      </c>
      <c r="P174" s="21">
        <f>IF(M174&lt;='Informações do financiamento'!$C$6,N174+O174,"")</f>
        <v>17882.112390444647</v>
      </c>
      <c r="Q174" s="21">
        <f>IF(M174&lt;='Informações do financiamento'!$C$6,'Tabelas com amortização extra'!R174-'Tabelas com amortização extra'!O174,"")</f>
        <v>25.148167183642698</v>
      </c>
      <c r="R174" s="21">
        <f>IF(M174&lt;='Informações do financiamento'!$C$6,(N174*$C$2)/(1-(1/(1+$C$2)^('Informações do financiamento'!$C$6-M173)))+T174,"")</f>
        <v>173.31801798698692</v>
      </c>
      <c r="S174" s="21">
        <f>IF(M174&lt;='Informações do financiamento'!$C$6,P174-R174,"")</f>
        <v>17708.794372457658</v>
      </c>
      <c r="T174" s="22">
        <f t="shared" si="2"/>
        <v>0</v>
      </c>
      <c r="U174" s="27"/>
    </row>
    <row r="175" spans="1:21" ht="20.25" customHeight="1">
      <c r="A175" s="27"/>
      <c r="B175" s="20">
        <f>IF(B174&lt;'Informações do financiamento'!$C$6,('Tabelas com amortização extra'!B174+1),"")</f>
        <v>170</v>
      </c>
      <c r="C175" s="21">
        <f>IF(B175&lt;='Informações do financiamento'!$C$6,H174,"")</f>
        <v>11550</v>
      </c>
      <c r="D175" s="21">
        <f>IF(B175&lt;='Informações do financiamento'!$C$6,C175*($C$2),"")</f>
        <v>96.502048145986635</v>
      </c>
      <c r="E175" s="21">
        <f>IF(B175&lt;='Informações do financiamento'!$C$6,C175+D175,"")</f>
        <v>11646.502048145987</v>
      </c>
      <c r="F175" s="21">
        <f>IF(I174=0,IF(B175&lt;='Informações do financiamento'!$C$6,F174,""),IF(B175&lt;='Informações do financiamento'!$C$6,H174/('Informações do financiamento'!$C$6-B175+1),""))</f>
        <v>50</v>
      </c>
      <c r="G175" s="21">
        <f>IF(B175&lt;='Informações do financiamento'!$C$6,F175+D175+I175,"")</f>
        <v>146.50204814598663</v>
      </c>
      <c r="H175" s="21">
        <f>IF(B175&lt;='Informações do financiamento'!$C$6,E175-G175,"")</f>
        <v>11500</v>
      </c>
      <c r="I175" s="22">
        <f t="shared" si="0"/>
        <v>0</v>
      </c>
      <c r="J175" s="38"/>
      <c r="K175" s="38"/>
      <c r="L175" s="38"/>
      <c r="M175" s="20">
        <f t="shared" si="1"/>
        <v>170</v>
      </c>
      <c r="N175" s="21">
        <f>IF(M175&lt;='Informações do financiamento'!$C$6,S174,"")</f>
        <v>17708.794372457658</v>
      </c>
      <c r="O175" s="21">
        <f>IF(M175&lt;='Informações do financiamento'!$C$6,N175*($C$2),"")</f>
        <v>147.95973395136676</v>
      </c>
      <c r="P175" s="21">
        <f>IF(M175&lt;='Informações do financiamento'!$C$6,N175+O175,"")</f>
        <v>17856.754106409026</v>
      </c>
      <c r="Q175" s="21">
        <f>IF(M175&lt;='Informações do financiamento'!$C$6,'Tabelas com amortização extra'!R175-'Tabelas com amortização extra'!O175,"")</f>
        <v>25.358284035620102</v>
      </c>
      <c r="R175" s="21">
        <f>IF(M175&lt;='Informações do financiamento'!$C$6,(N175*$C$2)/(1-(1/(1+$C$2)^('Informações do financiamento'!$C$6-M174)))+T175,"")</f>
        <v>173.31801798698686</v>
      </c>
      <c r="S175" s="21">
        <f>IF(M175&lt;='Informações do financiamento'!$C$6,P175-R175,"")</f>
        <v>17683.43608842204</v>
      </c>
      <c r="T175" s="22">
        <f t="shared" si="2"/>
        <v>0</v>
      </c>
      <c r="U175" s="27"/>
    </row>
    <row r="176" spans="1:21" ht="20.25" customHeight="1">
      <c r="A176" s="27"/>
      <c r="B176" s="20">
        <f>IF(B175&lt;'Informações do financiamento'!$C$6,('Tabelas com amortização extra'!B175+1),"")</f>
        <v>171</v>
      </c>
      <c r="C176" s="21">
        <f>IF(B176&lt;='Informações do financiamento'!$C$6,H175,"")</f>
        <v>11500</v>
      </c>
      <c r="D176" s="21">
        <f>IF(B176&lt;='Informações do financiamento'!$C$6,C176*($C$2),"")</f>
        <v>96.084290361804875</v>
      </c>
      <c r="E176" s="21">
        <f>IF(B176&lt;='Informações do financiamento'!$C$6,C176+D176,"")</f>
        <v>11596.084290361805</v>
      </c>
      <c r="F176" s="21">
        <f>IF(I175=0,IF(B176&lt;='Informações do financiamento'!$C$6,F175,""),IF(B176&lt;='Informações do financiamento'!$C$6,H175/('Informações do financiamento'!$C$6-B176+1),""))</f>
        <v>50</v>
      </c>
      <c r="G176" s="21">
        <f>IF(B176&lt;='Informações do financiamento'!$C$6,F176+D176+I176,"")</f>
        <v>146.08429036180488</v>
      </c>
      <c r="H176" s="21">
        <f>IF(B176&lt;='Informações do financiamento'!$C$6,E176-G176,"")</f>
        <v>11450</v>
      </c>
      <c r="I176" s="22">
        <f t="shared" si="0"/>
        <v>0</v>
      </c>
      <c r="J176" s="38"/>
      <c r="K176" s="38"/>
      <c r="L176" s="38"/>
      <c r="M176" s="20">
        <f t="shared" si="1"/>
        <v>171</v>
      </c>
      <c r="N176" s="21">
        <f>IF(M176&lt;='Informações do financiamento'!$C$6,S175,"")</f>
        <v>17683.43608842204</v>
      </c>
      <c r="O176" s="21">
        <f>IF(M176&lt;='Informações do financiamento'!$C$6,N176*($C$2),"")</f>
        <v>147.74786154037935</v>
      </c>
      <c r="P176" s="21">
        <f>IF(M176&lt;='Informações do financiamento'!$C$6,N176+O176,"")</f>
        <v>17831.183949962418</v>
      </c>
      <c r="Q176" s="21">
        <f>IF(M176&lt;='Informações do financiamento'!$C$6,'Tabelas com amortização extra'!R176-'Tabelas com amortização extra'!O176,"")</f>
        <v>25.570156446607541</v>
      </c>
      <c r="R176" s="21">
        <f>IF(M176&lt;='Informações do financiamento'!$C$6,(N176*$C$2)/(1-(1/(1+$C$2)^('Informações do financiamento'!$C$6-M175)))+T176,"")</f>
        <v>173.31801798698689</v>
      </c>
      <c r="S176" s="21">
        <f>IF(M176&lt;='Informações do financiamento'!$C$6,P176-R176,"")</f>
        <v>17657.86593197543</v>
      </c>
      <c r="T176" s="22">
        <f t="shared" si="2"/>
        <v>0</v>
      </c>
      <c r="U176" s="27"/>
    </row>
    <row r="177" spans="1:21" ht="20.25" customHeight="1">
      <c r="A177" s="27"/>
      <c r="B177" s="20">
        <f>IF(B176&lt;'Informações do financiamento'!$C$6,('Tabelas com amortização extra'!B176+1),"")</f>
        <v>172</v>
      </c>
      <c r="C177" s="21">
        <f>IF(B177&lt;='Informações do financiamento'!$C$6,H176,"")</f>
        <v>11450</v>
      </c>
      <c r="D177" s="21">
        <f>IF(B177&lt;='Informações do financiamento'!$C$6,C177*($C$2),"")</f>
        <v>95.666532577623116</v>
      </c>
      <c r="E177" s="21">
        <f>IF(B177&lt;='Informações do financiamento'!$C$6,C177+D177,"")</f>
        <v>11545.666532577623</v>
      </c>
      <c r="F177" s="21">
        <f>IF(I176=0,IF(B177&lt;='Informações do financiamento'!$C$6,F176,""),IF(B177&lt;='Informações do financiamento'!$C$6,H176/('Informações do financiamento'!$C$6-B177+1),""))</f>
        <v>50</v>
      </c>
      <c r="G177" s="21">
        <f>IF(B177&lt;='Informações do financiamento'!$C$6,F177+D177+I177,"")</f>
        <v>145.66653257762312</v>
      </c>
      <c r="H177" s="21">
        <f>IF(B177&lt;='Informações do financiamento'!$C$6,E177-G177,"")</f>
        <v>11400</v>
      </c>
      <c r="I177" s="22">
        <f t="shared" si="0"/>
        <v>0</v>
      </c>
      <c r="J177" s="38"/>
      <c r="K177" s="38"/>
      <c r="L177" s="38"/>
      <c r="M177" s="20">
        <f t="shared" si="1"/>
        <v>172</v>
      </c>
      <c r="N177" s="21">
        <f>IF(M177&lt;='Informações do financiamento'!$C$6,S176,"")</f>
        <v>17657.86593197543</v>
      </c>
      <c r="O177" s="21">
        <f>IF(M177&lt;='Informações do financiamento'!$C$6,N177*($C$2),"")</f>
        <v>147.53421890241302</v>
      </c>
      <c r="P177" s="21">
        <f>IF(M177&lt;='Informações do financiamento'!$C$6,N177+O177,"")</f>
        <v>17805.400150877842</v>
      </c>
      <c r="Q177" s="21">
        <f>IF(M177&lt;='Informações do financiamento'!$C$6,'Tabelas com amortização extra'!R177-'Tabelas com amortização extra'!O177,"")</f>
        <v>25.783799084573872</v>
      </c>
      <c r="R177" s="21">
        <f>IF(M177&lt;='Informações do financiamento'!$C$6,(N177*$C$2)/(1-(1/(1+$C$2)^('Informações do financiamento'!$C$6-M176)))+T177,"")</f>
        <v>173.31801798698689</v>
      </c>
      <c r="S177" s="21">
        <f>IF(M177&lt;='Informações do financiamento'!$C$6,P177-R177,"")</f>
        <v>17632.082132890857</v>
      </c>
      <c r="T177" s="22">
        <f t="shared" si="2"/>
        <v>0</v>
      </c>
      <c r="U177" s="27"/>
    </row>
    <row r="178" spans="1:21" ht="20.25" customHeight="1">
      <c r="A178" s="27"/>
      <c r="B178" s="20">
        <f>IF(B177&lt;'Informações do financiamento'!$C$6,('Tabelas com amortização extra'!B177+1),"")</f>
        <v>173</v>
      </c>
      <c r="C178" s="21">
        <f>IF(B178&lt;='Informações do financiamento'!$C$6,H177,"")</f>
        <v>11400</v>
      </c>
      <c r="D178" s="21">
        <f>IF(B178&lt;='Informações do financiamento'!$C$6,C178*($C$2),"")</f>
        <v>95.248774793441356</v>
      </c>
      <c r="E178" s="21">
        <f>IF(B178&lt;='Informações do financiamento'!$C$6,C178+D178,"")</f>
        <v>11495.248774793441</v>
      </c>
      <c r="F178" s="21">
        <f>IF(I177=0,IF(B178&lt;='Informações do financiamento'!$C$6,F177,""),IF(B178&lt;='Informações do financiamento'!$C$6,H177/('Informações do financiamento'!$C$6-B178+1),""))</f>
        <v>50</v>
      </c>
      <c r="G178" s="21">
        <f>IF(B178&lt;='Informações do financiamento'!$C$6,F178+D178+I178,"")</f>
        <v>145.24877479344136</v>
      </c>
      <c r="H178" s="21">
        <f>IF(B178&lt;='Informações do financiamento'!$C$6,E178-G178,"")</f>
        <v>11350</v>
      </c>
      <c r="I178" s="22">
        <f t="shared" si="0"/>
        <v>0</v>
      </c>
      <c r="J178" s="38"/>
      <c r="K178" s="38"/>
      <c r="L178" s="38"/>
      <c r="M178" s="20">
        <f t="shared" si="1"/>
        <v>173</v>
      </c>
      <c r="N178" s="21">
        <f>IF(M178&lt;='Informações do financiamento'!$C$6,S177,"")</f>
        <v>17632.082132890857</v>
      </c>
      <c r="O178" s="21">
        <f>IF(M178&lt;='Informações do financiamento'!$C$6,N178*($C$2),"")</f>
        <v>147.31879124694584</v>
      </c>
      <c r="P178" s="21">
        <f>IF(M178&lt;='Informações do financiamento'!$C$6,N178+O178,"")</f>
        <v>17779.400924137804</v>
      </c>
      <c r="Q178" s="21">
        <f>IF(M178&lt;='Informações do financiamento'!$C$6,'Tabelas com amortização extra'!R178-'Tabelas com amortização extra'!O178,"")</f>
        <v>25.999226740041053</v>
      </c>
      <c r="R178" s="21">
        <f>IF(M178&lt;='Informações do financiamento'!$C$6,(N178*$C$2)/(1-(1/(1+$C$2)^('Informações do financiamento'!$C$6-M177)))+T178,"")</f>
        <v>173.31801798698689</v>
      </c>
      <c r="S178" s="21">
        <f>IF(M178&lt;='Informações do financiamento'!$C$6,P178-R178,"")</f>
        <v>17606.082906150819</v>
      </c>
      <c r="T178" s="22">
        <f t="shared" si="2"/>
        <v>0</v>
      </c>
      <c r="U178" s="27"/>
    </row>
    <row r="179" spans="1:21" ht="20.25" customHeight="1">
      <c r="A179" s="27"/>
      <c r="B179" s="20">
        <f>IF(B178&lt;'Informações do financiamento'!$C$6,('Tabelas com amortização extra'!B178+1),"")</f>
        <v>174</v>
      </c>
      <c r="C179" s="21">
        <f>IF(B179&lt;='Informações do financiamento'!$C$6,H178,"")</f>
        <v>11350</v>
      </c>
      <c r="D179" s="21">
        <f>IF(B179&lt;='Informações do financiamento'!$C$6,C179*($C$2),"")</f>
        <v>94.831017009259597</v>
      </c>
      <c r="E179" s="21">
        <f>IF(B179&lt;='Informações do financiamento'!$C$6,C179+D179,"")</f>
        <v>11444.831017009259</v>
      </c>
      <c r="F179" s="21">
        <f>IF(I178=0,IF(B179&lt;='Informações do financiamento'!$C$6,F178,""),IF(B179&lt;='Informações do financiamento'!$C$6,H178/('Informações do financiamento'!$C$6-B179+1),""))</f>
        <v>50</v>
      </c>
      <c r="G179" s="21">
        <f>IF(B179&lt;='Informações do financiamento'!$C$6,F179+D179+I179,"")</f>
        <v>144.8310170092596</v>
      </c>
      <c r="H179" s="21">
        <f>IF(B179&lt;='Informações do financiamento'!$C$6,E179-G179,"")</f>
        <v>11300</v>
      </c>
      <c r="I179" s="22">
        <f t="shared" si="0"/>
        <v>0</v>
      </c>
      <c r="J179" s="38"/>
      <c r="K179" s="38"/>
      <c r="L179" s="38"/>
      <c r="M179" s="20">
        <f t="shared" si="1"/>
        <v>174</v>
      </c>
      <c r="N179" s="21">
        <f>IF(M179&lt;='Informações do financiamento'!$C$6,S178,"")</f>
        <v>17606.082906150819</v>
      </c>
      <c r="O179" s="21">
        <f>IF(M179&lt;='Informações do financiamento'!$C$6,N179*($C$2),"")</f>
        <v>147.10156365987868</v>
      </c>
      <c r="P179" s="21">
        <f>IF(M179&lt;='Informações do financiamento'!$C$6,N179+O179,"")</f>
        <v>17753.184469810698</v>
      </c>
      <c r="Q179" s="21">
        <f>IF(M179&lt;='Informações do financiamento'!$C$6,'Tabelas com amortização extra'!R179-'Tabelas com amortização extra'!O179,"")</f>
        <v>26.216454327108238</v>
      </c>
      <c r="R179" s="21">
        <f>IF(M179&lt;='Informações do financiamento'!$C$6,(N179*$C$2)/(1-(1/(1+$C$2)^('Informações do financiamento'!$C$6-M178)))+T179,"")</f>
        <v>173.31801798698692</v>
      </c>
      <c r="S179" s="21">
        <f>IF(M179&lt;='Informações do financiamento'!$C$6,P179-R179,"")</f>
        <v>17579.866451823709</v>
      </c>
      <c r="T179" s="22">
        <f t="shared" si="2"/>
        <v>0</v>
      </c>
      <c r="U179" s="27"/>
    </row>
    <row r="180" spans="1:21" ht="20.25" customHeight="1">
      <c r="A180" s="27"/>
      <c r="B180" s="20">
        <f>IF(B179&lt;'Informações do financiamento'!$C$6,('Tabelas com amortização extra'!B179+1),"")</f>
        <v>175</v>
      </c>
      <c r="C180" s="21">
        <f>IF(B180&lt;='Informações do financiamento'!$C$6,H179,"")</f>
        <v>11300</v>
      </c>
      <c r="D180" s="21">
        <f>IF(B180&lt;='Informações do financiamento'!$C$6,C180*($C$2),"")</f>
        <v>94.413259225077837</v>
      </c>
      <c r="E180" s="21">
        <f>IF(B180&lt;='Informações do financiamento'!$C$6,C180+D180,"")</f>
        <v>11394.413259225077</v>
      </c>
      <c r="F180" s="21">
        <f>IF(I179=0,IF(B180&lt;='Informações do financiamento'!$C$6,F179,""),IF(B180&lt;='Informações do financiamento'!$C$6,H179/('Informações do financiamento'!$C$6-B180+1),""))</f>
        <v>50</v>
      </c>
      <c r="G180" s="21">
        <f>IF(B180&lt;='Informações do financiamento'!$C$6,F180+D180+I180,"")</f>
        <v>144.41325922507784</v>
      </c>
      <c r="H180" s="21">
        <f>IF(B180&lt;='Informações do financiamento'!$C$6,E180-G180,"")</f>
        <v>11250</v>
      </c>
      <c r="I180" s="22">
        <f t="shared" si="0"/>
        <v>0</v>
      </c>
      <c r="J180" s="38"/>
      <c r="K180" s="38"/>
      <c r="L180" s="38"/>
      <c r="M180" s="20">
        <f t="shared" si="1"/>
        <v>175</v>
      </c>
      <c r="N180" s="21">
        <f>IF(M180&lt;='Informações do financiamento'!$C$6,S179,"")</f>
        <v>17579.866451823709</v>
      </c>
      <c r="O180" s="21">
        <f>IF(M180&lt;='Informações do financiamento'!$C$6,N180*($C$2),"")</f>
        <v>146.88252110250275</v>
      </c>
      <c r="P180" s="21">
        <f>IF(M180&lt;='Informações do financiamento'!$C$6,N180+O180,"")</f>
        <v>17726.748972926212</v>
      </c>
      <c r="Q180" s="21">
        <f>IF(M180&lt;='Informações do financiamento'!$C$6,'Tabelas com amortização extra'!R180-'Tabelas com amortização extra'!O180,"")</f>
        <v>26.435496884484138</v>
      </c>
      <c r="R180" s="21">
        <f>IF(M180&lt;='Informações do financiamento'!$C$6,(N180*$C$2)/(1-(1/(1+$C$2)^('Informações do financiamento'!$C$6-M179)))+T180,"")</f>
        <v>173.31801798698689</v>
      </c>
      <c r="S180" s="21">
        <f>IF(M180&lt;='Informações do financiamento'!$C$6,P180-R180,"")</f>
        <v>17553.430954939227</v>
      </c>
      <c r="T180" s="22">
        <f t="shared" si="2"/>
        <v>0</v>
      </c>
      <c r="U180" s="27"/>
    </row>
    <row r="181" spans="1:21" ht="20.25" customHeight="1">
      <c r="A181" s="27"/>
      <c r="B181" s="20">
        <f>IF(B180&lt;'Informações do financiamento'!$C$6,('Tabelas com amortização extra'!B180+1),"")</f>
        <v>176</v>
      </c>
      <c r="C181" s="21">
        <f>IF(B181&lt;='Informações do financiamento'!$C$6,H180,"")</f>
        <v>11250</v>
      </c>
      <c r="D181" s="21">
        <f>IF(B181&lt;='Informações do financiamento'!$C$6,C181*($C$2),"")</f>
        <v>93.995501440896078</v>
      </c>
      <c r="E181" s="21">
        <f>IF(B181&lt;='Informações do financiamento'!$C$6,C181+D181,"")</f>
        <v>11343.995501440895</v>
      </c>
      <c r="F181" s="21">
        <f>IF(I180=0,IF(B181&lt;='Informações do financiamento'!$C$6,F180,""),IF(B181&lt;='Informações do financiamento'!$C$6,H180/('Informações do financiamento'!$C$6-B181+1),""))</f>
        <v>50</v>
      </c>
      <c r="G181" s="21">
        <f>IF(B181&lt;='Informações do financiamento'!$C$6,F181+D181+I181,"")</f>
        <v>143.99550144089608</v>
      </c>
      <c r="H181" s="21">
        <f>IF(B181&lt;='Informações do financiamento'!$C$6,E181-G181,"")</f>
        <v>11200</v>
      </c>
      <c r="I181" s="22">
        <f t="shared" si="0"/>
        <v>0</v>
      </c>
      <c r="J181" s="38"/>
      <c r="K181" s="38"/>
      <c r="L181" s="38"/>
      <c r="M181" s="20">
        <f t="shared" si="1"/>
        <v>176</v>
      </c>
      <c r="N181" s="21">
        <f>IF(M181&lt;='Informações do financiamento'!$C$6,S180,"")</f>
        <v>17553.430954939227</v>
      </c>
      <c r="O181" s="21">
        <f>IF(M181&lt;='Informações do financiamento'!$C$6,N181*($C$2),"")</f>
        <v>146.66164841045867</v>
      </c>
      <c r="P181" s="21">
        <f>IF(M181&lt;='Informações do financiamento'!$C$6,N181+O181,"")</f>
        <v>17700.092603349687</v>
      </c>
      <c r="Q181" s="21">
        <f>IF(M181&lt;='Informações do financiamento'!$C$6,'Tabelas com amortização extra'!R181-'Tabelas com amortização extra'!O181,"")</f>
        <v>26.656369576528277</v>
      </c>
      <c r="R181" s="21">
        <f>IF(M181&lt;='Informações do financiamento'!$C$6,(N181*$C$2)/(1-(1/(1+$C$2)^('Informações do financiamento'!$C$6-M180)))+T181,"")</f>
        <v>173.31801798698694</v>
      </c>
      <c r="S181" s="21">
        <f>IF(M181&lt;='Informações do financiamento'!$C$6,P181-R181,"")</f>
        <v>17526.774585362698</v>
      </c>
      <c r="T181" s="22">
        <f t="shared" si="2"/>
        <v>0</v>
      </c>
      <c r="U181" s="27"/>
    </row>
    <row r="182" spans="1:21" ht="20.25" customHeight="1">
      <c r="A182" s="27"/>
      <c r="B182" s="20">
        <f>IF(B181&lt;'Informações do financiamento'!$C$6,('Tabelas com amortização extra'!B181+1),"")</f>
        <v>177</v>
      </c>
      <c r="C182" s="21">
        <f>IF(B182&lt;='Informações do financiamento'!$C$6,H181,"")</f>
        <v>11200</v>
      </c>
      <c r="D182" s="21">
        <f>IF(B182&lt;='Informações do financiamento'!$C$6,C182*($C$2),"")</f>
        <v>93.577743656714318</v>
      </c>
      <c r="E182" s="21">
        <f>IF(B182&lt;='Informações do financiamento'!$C$6,C182+D182,"")</f>
        <v>11293.577743656715</v>
      </c>
      <c r="F182" s="21">
        <f>IF(I181=0,IF(B182&lt;='Informações do financiamento'!$C$6,F181,""),IF(B182&lt;='Informações do financiamento'!$C$6,H181/('Informações do financiamento'!$C$6-B182+1),""))</f>
        <v>50</v>
      </c>
      <c r="G182" s="21">
        <f>IF(B182&lt;='Informações do financiamento'!$C$6,F182+D182+I182,"")</f>
        <v>143.57774365671432</v>
      </c>
      <c r="H182" s="21">
        <f>IF(B182&lt;='Informações do financiamento'!$C$6,E182-G182,"")</f>
        <v>11150</v>
      </c>
      <c r="I182" s="22">
        <f t="shared" si="0"/>
        <v>0</v>
      </c>
      <c r="J182" s="38"/>
      <c r="K182" s="38"/>
      <c r="L182" s="38"/>
      <c r="M182" s="20">
        <f t="shared" si="1"/>
        <v>177</v>
      </c>
      <c r="N182" s="21">
        <f>IF(M182&lt;='Informações do financiamento'!$C$6,S181,"")</f>
        <v>17526.774585362698</v>
      </c>
      <c r="O182" s="21">
        <f>IF(M182&lt;='Informações do financiamento'!$C$6,N182*($C$2),"")</f>
        <v>146.43893029268625</v>
      </c>
      <c r="P182" s="21">
        <f>IF(M182&lt;='Informações do financiamento'!$C$6,N182+O182,"")</f>
        <v>17673.213515655385</v>
      </c>
      <c r="Q182" s="21">
        <f>IF(M182&lt;='Informações do financiamento'!$C$6,'Tabelas com amortização extra'!R182-'Tabelas com amortização extra'!O182,"")</f>
        <v>26.879087694300665</v>
      </c>
      <c r="R182" s="21">
        <f>IF(M182&lt;='Informações do financiamento'!$C$6,(N182*$C$2)/(1-(1/(1+$C$2)^('Informações do financiamento'!$C$6-M181)))+T182,"")</f>
        <v>173.31801798698692</v>
      </c>
      <c r="S182" s="21">
        <f>IF(M182&lt;='Informações do financiamento'!$C$6,P182-R182,"")</f>
        <v>17499.895497668396</v>
      </c>
      <c r="T182" s="22">
        <f t="shared" si="2"/>
        <v>0</v>
      </c>
      <c r="U182" s="27"/>
    </row>
    <row r="183" spans="1:21" ht="20.25" customHeight="1">
      <c r="A183" s="27"/>
      <c r="B183" s="20">
        <f>IF(B182&lt;'Informações do financiamento'!$C$6,('Tabelas com amortização extra'!B182+1),"")</f>
        <v>178</v>
      </c>
      <c r="C183" s="21">
        <f>IF(B183&lt;='Informações do financiamento'!$C$6,H182,"")</f>
        <v>11150</v>
      </c>
      <c r="D183" s="21">
        <f>IF(B183&lt;='Informações do financiamento'!$C$6,C183*($C$2),"")</f>
        <v>93.159985872532559</v>
      </c>
      <c r="E183" s="21">
        <f>IF(B183&lt;='Informações do financiamento'!$C$6,C183+D183,"")</f>
        <v>11243.159985872533</v>
      </c>
      <c r="F183" s="21">
        <f>IF(I182=0,IF(B183&lt;='Informações do financiamento'!$C$6,F182,""),IF(B183&lt;='Informações do financiamento'!$C$6,H182/('Informações do financiamento'!$C$6-B183+1),""))</f>
        <v>50</v>
      </c>
      <c r="G183" s="21">
        <f>IF(B183&lt;='Informações do financiamento'!$C$6,F183+D183+I183,"")</f>
        <v>143.15998587253256</v>
      </c>
      <c r="H183" s="21">
        <f>IF(B183&lt;='Informações do financiamento'!$C$6,E183-G183,"")</f>
        <v>11100</v>
      </c>
      <c r="I183" s="22">
        <f t="shared" si="0"/>
        <v>0</v>
      </c>
      <c r="J183" s="38"/>
      <c r="K183" s="38"/>
      <c r="L183" s="38"/>
      <c r="M183" s="20">
        <f t="shared" si="1"/>
        <v>178</v>
      </c>
      <c r="N183" s="21">
        <f>IF(M183&lt;='Informações do financiamento'!$C$6,S182,"")</f>
        <v>17499.895497668396</v>
      </c>
      <c r="O183" s="21">
        <f>IF(M183&lt;='Informações do financiamento'!$C$6,N183*($C$2),"")</f>
        <v>146.21435133036627</v>
      </c>
      <c r="P183" s="21">
        <f>IF(M183&lt;='Informações do financiamento'!$C$6,N183+O183,"")</f>
        <v>17646.109848998763</v>
      </c>
      <c r="Q183" s="21">
        <f>IF(M183&lt;='Informações do financiamento'!$C$6,'Tabelas com amortização extra'!R183-'Tabelas com amortização extra'!O183,"")</f>
        <v>27.103666656620646</v>
      </c>
      <c r="R183" s="21">
        <f>IF(M183&lt;='Informações do financiamento'!$C$6,(N183*$C$2)/(1-(1/(1+$C$2)^('Informações do financiamento'!$C$6-M182)))+T183,"")</f>
        <v>173.31801798698692</v>
      </c>
      <c r="S183" s="21">
        <f>IF(M183&lt;='Informações do financiamento'!$C$6,P183-R183,"")</f>
        <v>17472.791831011775</v>
      </c>
      <c r="T183" s="22">
        <f t="shared" si="2"/>
        <v>0</v>
      </c>
      <c r="U183" s="27"/>
    </row>
    <row r="184" spans="1:21" ht="20.25" customHeight="1">
      <c r="A184" s="27"/>
      <c r="B184" s="20">
        <f>IF(B183&lt;'Informações do financiamento'!$C$6,('Tabelas com amortização extra'!B183+1),"")</f>
        <v>179</v>
      </c>
      <c r="C184" s="21">
        <f>IF(B184&lt;='Informações do financiamento'!$C$6,H183,"")</f>
        <v>11100</v>
      </c>
      <c r="D184" s="21">
        <f>IF(B184&lt;='Informações do financiamento'!$C$6,C184*($C$2),"")</f>
        <v>92.742228088350799</v>
      </c>
      <c r="E184" s="21">
        <f>IF(B184&lt;='Informações do financiamento'!$C$6,C184+D184,"")</f>
        <v>11192.742228088351</v>
      </c>
      <c r="F184" s="21">
        <f>IF(I183=0,IF(B184&lt;='Informações do financiamento'!$C$6,F183,""),IF(B184&lt;='Informações do financiamento'!$C$6,H183/('Informações do financiamento'!$C$6-B184+1),""))</f>
        <v>50</v>
      </c>
      <c r="G184" s="21">
        <f>IF(B184&lt;='Informações do financiamento'!$C$6,F184+D184+I184,"")</f>
        <v>142.7422280883508</v>
      </c>
      <c r="H184" s="21">
        <f>IF(B184&lt;='Informações do financiamento'!$C$6,E184-G184,"")</f>
        <v>11050</v>
      </c>
      <c r="I184" s="22">
        <f t="shared" si="0"/>
        <v>0</v>
      </c>
      <c r="J184" s="38"/>
      <c r="K184" s="38"/>
      <c r="L184" s="38"/>
      <c r="M184" s="20">
        <f t="shared" si="1"/>
        <v>179</v>
      </c>
      <c r="N184" s="21">
        <f>IF(M184&lt;='Informações do financiamento'!$C$6,S183,"")</f>
        <v>17472.791831011775</v>
      </c>
      <c r="O184" s="21">
        <f>IF(M184&lt;='Informações do financiamento'!$C$6,N184*($C$2),"")</f>
        <v>145.98789597585284</v>
      </c>
      <c r="P184" s="21">
        <f>IF(M184&lt;='Informações do financiamento'!$C$6,N184+O184,"")</f>
        <v>17618.779726987628</v>
      </c>
      <c r="Q184" s="21">
        <f>IF(M184&lt;='Informações do financiamento'!$C$6,'Tabelas com amortização extra'!R184-'Tabelas com amortização extra'!O184,"")</f>
        <v>27.330122011134051</v>
      </c>
      <c r="R184" s="21">
        <f>IF(M184&lt;='Informações do financiamento'!$C$6,(N184*$C$2)/(1-(1/(1+$C$2)^('Informações do financiamento'!$C$6-M183)))+T184,"")</f>
        <v>173.31801798698689</v>
      </c>
      <c r="S184" s="21">
        <f>IF(M184&lt;='Informações do financiamento'!$C$6,P184-R184,"")</f>
        <v>17445.461709000643</v>
      </c>
      <c r="T184" s="22">
        <f t="shared" si="2"/>
        <v>0</v>
      </c>
      <c r="U184" s="27"/>
    </row>
    <row r="185" spans="1:21" ht="20.25" customHeight="1">
      <c r="A185" s="27"/>
      <c r="B185" s="20">
        <f>IF(B184&lt;'Informações do financiamento'!$C$6,('Tabelas com amortização extra'!B184+1),"")</f>
        <v>180</v>
      </c>
      <c r="C185" s="21">
        <f>IF(B185&lt;='Informações do financiamento'!$C$6,H184,"")</f>
        <v>11050</v>
      </c>
      <c r="D185" s="21">
        <f>IF(B185&lt;='Informações do financiamento'!$C$6,C185*($C$2),"")</f>
        <v>92.32447030416904</v>
      </c>
      <c r="E185" s="21">
        <f>IF(B185&lt;='Informações do financiamento'!$C$6,C185+D185,"")</f>
        <v>11142.324470304169</v>
      </c>
      <c r="F185" s="21">
        <f>IF(I184=0,IF(B185&lt;='Informações do financiamento'!$C$6,F184,""),IF(B185&lt;='Informações do financiamento'!$C$6,H184/('Informações do financiamento'!$C$6-B185+1),""))</f>
        <v>50</v>
      </c>
      <c r="G185" s="21">
        <f>IF(B185&lt;='Informações do financiamento'!$C$6,F185+D185+I185,"")</f>
        <v>142.32447030416904</v>
      </c>
      <c r="H185" s="21">
        <f>IF(B185&lt;='Informações do financiamento'!$C$6,E185-G185,"")</f>
        <v>11000</v>
      </c>
      <c r="I185" s="22">
        <f t="shared" si="0"/>
        <v>0</v>
      </c>
      <c r="J185" s="38"/>
      <c r="K185" s="38"/>
      <c r="L185" s="38"/>
      <c r="M185" s="20">
        <f t="shared" si="1"/>
        <v>180</v>
      </c>
      <c r="N185" s="21">
        <f>IF(M185&lt;='Informações do financiamento'!$C$6,S184,"")</f>
        <v>17445.461709000643</v>
      </c>
      <c r="O185" s="21">
        <f>IF(M185&lt;='Informações do financiamento'!$C$6,N185*($C$2),"")</f>
        <v>145.75954855159711</v>
      </c>
      <c r="P185" s="21">
        <f>IF(M185&lt;='Informações do financiamento'!$C$6,N185+O185,"")</f>
        <v>17591.221257552239</v>
      </c>
      <c r="Q185" s="21">
        <f>IF(M185&lt;='Informações do financiamento'!$C$6,'Tabelas com amortização extra'!R185-'Tabelas com amortização extra'!O185,"")</f>
        <v>27.558469435389839</v>
      </c>
      <c r="R185" s="21">
        <f>IF(M185&lt;='Informações do financiamento'!$C$6,(N185*$C$2)/(1-(1/(1+$C$2)^('Informações do financiamento'!$C$6-M184)))+T185,"")</f>
        <v>173.31801798698694</v>
      </c>
      <c r="S185" s="21">
        <f>IF(M185&lt;='Informações do financiamento'!$C$6,P185-R185,"")</f>
        <v>17417.90323956525</v>
      </c>
      <c r="T185" s="22">
        <f t="shared" si="2"/>
        <v>0</v>
      </c>
      <c r="U185" s="27"/>
    </row>
    <row r="186" spans="1:21" ht="20.25" customHeight="1">
      <c r="A186" s="27"/>
      <c r="B186" s="20">
        <f>IF(B185&lt;'Informações do financiamento'!$C$6,('Tabelas com amortização extra'!B185+1),"")</f>
        <v>181</v>
      </c>
      <c r="C186" s="21">
        <f>IF(B186&lt;='Informações do financiamento'!$C$6,H185,"")</f>
        <v>11000</v>
      </c>
      <c r="D186" s="21">
        <f>IF(B186&lt;='Informações do financiamento'!$C$6,C186*($C$2),"")</f>
        <v>91.906712519987281</v>
      </c>
      <c r="E186" s="21">
        <f>IF(B186&lt;='Informações do financiamento'!$C$6,C186+D186,"")</f>
        <v>11091.906712519987</v>
      </c>
      <c r="F186" s="21">
        <f>IF(I185=0,IF(B186&lt;='Informações do financiamento'!$C$6,F185,""),IF(B186&lt;='Informações do financiamento'!$C$6,H185/('Informações do financiamento'!$C$6-B186+1),""))</f>
        <v>50</v>
      </c>
      <c r="G186" s="21">
        <f>IF(B186&lt;='Informações do financiamento'!$C$6,F186+D186+I186,"")</f>
        <v>141.90671251998728</v>
      </c>
      <c r="H186" s="21">
        <f>IF(B186&lt;='Informações do financiamento'!$C$6,E186-G186,"")</f>
        <v>10950</v>
      </c>
      <c r="I186" s="22">
        <f t="shared" si="0"/>
        <v>0</v>
      </c>
      <c r="J186" s="38"/>
      <c r="K186" s="38"/>
      <c r="L186" s="38"/>
      <c r="M186" s="20">
        <f t="shared" si="1"/>
        <v>181</v>
      </c>
      <c r="N186" s="21">
        <f>IF(M186&lt;='Informações do financiamento'!$C$6,S185,"")</f>
        <v>17417.90323956525</v>
      </c>
      <c r="O186" s="21">
        <f>IF(M186&lt;='Informações do financiamento'!$C$6,N186*($C$2),"")</f>
        <v>145.52929324906168</v>
      </c>
      <c r="P186" s="21">
        <f>IF(M186&lt;='Informações do financiamento'!$C$6,N186+O186,"")</f>
        <v>17563.432532814313</v>
      </c>
      <c r="Q186" s="21">
        <f>IF(M186&lt;='Informações do financiamento'!$C$6,'Tabelas com amortização extra'!R186-'Tabelas com amortização extra'!O186,"")</f>
        <v>27.788724737925236</v>
      </c>
      <c r="R186" s="21">
        <f>IF(M186&lt;='Informações do financiamento'!$C$6,(N186*$C$2)/(1-(1/(1+$C$2)^('Informações do financiamento'!$C$6-M185)))+T186,"")</f>
        <v>173.31801798698692</v>
      </c>
      <c r="S186" s="21">
        <f>IF(M186&lt;='Informações do financiamento'!$C$6,P186-R186,"")</f>
        <v>17390.114514827324</v>
      </c>
      <c r="T186" s="22">
        <f t="shared" si="2"/>
        <v>0</v>
      </c>
      <c r="U186" s="27"/>
    </row>
    <row r="187" spans="1:21" ht="20.25" customHeight="1">
      <c r="A187" s="27"/>
      <c r="B187" s="20">
        <f>IF(B186&lt;'Informações do financiamento'!$C$6,('Tabelas com amortização extra'!B186+1),"")</f>
        <v>182</v>
      </c>
      <c r="C187" s="21">
        <f>IF(B187&lt;='Informações do financiamento'!$C$6,H186,"")</f>
        <v>10950</v>
      </c>
      <c r="D187" s="21">
        <f>IF(B187&lt;='Informações do financiamento'!$C$6,C187*($C$2),"")</f>
        <v>91.488954735805521</v>
      </c>
      <c r="E187" s="21">
        <f>IF(B187&lt;='Informações do financiamento'!$C$6,C187+D187,"")</f>
        <v>11041.488954735805</v>
      </c>
      <c r="F187" s="21">
        <f>IF(I186=0,IF(B187&lt;='Informações do financiamento'!$C$6,F186,""),IF(B187&lt;='Informações do financiamento'!$C$6,H186/('Informações do financiamento'!$C$6-B187+1),""))</f>
        <v>50</v>
      </c>
      <c r="G187" s="21">
        <f>IF(B187&lt;='Informações do financiamento'!$C$6,F187+D187+I187,"")</f>
        <v>141.48895473580552</v>
      </c>
      <c r="H187" s="21">
        <f>IF(B187&lt;='Informações do financiamento'!$C$6,E187-G187,"")</f>
        <v>10900</v>
      </c>
      <c r="I187" s="22">
        <f t="shared" si="0"/>
        <v>0</v>
      </c>
      <c r="J187" s="38"/>
      <c r="K187" s="38"/>
      <c r="L187" s="38"/>
      <c r="M187" s="20">
        <f t="shared" si="1"/>
        <v>182</v>
      </c>
      <c r="N187" s="21">
        <f>IF(M187&lt;='Informações do financiamento'!$C$6,S186,"")</f>
        <v>17390.114514827324</v>
      </c>
      <c r="O187" s="21">
        <f>IF(M187&lt;='Informações do financiamento'!$C$6,N187*($C$2),"")</f>
        <v>145.29711412762663</v>
      </c>
      <c r="P187" s="21">
        <f>IF(M187&lt;='Informações do financiamento'!$C$6,N187+O187,"")</f>
        <v>17535.411628954949</v>
      </c>
      <c r="Q187" s="21">
        <f>IF(M187&lt;='Informações do financiamento'!$C$6,'Tabelas com amortização extra'!R187-'Tabelas com amortização extra'!O187,"")</f>
        <v>28.02090385936026</v>
      </c>
      <c r="R187" s="21">
        <f>IF(M187&lt;='Informações do financiamento'!$C$6,(N187*$C$2)/(1-(1/(1+$C$2)^('Informações do financiamento'!$C$6-M186)))+T187,"")</f>
        <v>173.31801798698689</v>
      </c>
      <c r="S187" s="21">
        <f>IF(M187&lt;='Informações do financiamento'!$C$6,P187-R187,"")</f>
        <v>17362.093610967961</v>
      </c>
      <c r="T187" s="22">
        <f t="shared" si="2"/>
        <v>0</v>
      </c>
      <c r="U187" s="27"/>
    </row>
    <row r="188" spans="1:21" ht="20.25" customHeight="1">
      <c r="A188" s="27"/>
      <c r="B188" s="20">
        <f>IF(B187&lt;'Informações do financiamento'!$C$6,('Tabelas com amortização extra'!B187+1),"")</f>
        <v>183</v>
      </c>
      <c r="C188" s="21">
        <f>IF(B188&lt;='Informações do financiamento'!$C$6,H187,"")</f>
        <v>10900</v>
      </c>
      <c r="D188" s="21">
        <f>IF(B188&lt;='Informações do financiamento'!$C$6,C188*($C$2),"")</f>
        <v>91.071196951623762</v>
      </c>
      <c r="E188" s="21">
        <f>IF(B188&lt;='Informações do financiamento'!$C$6,C188+D188,"")</f>
        <v>10991.071196951623</v>
      </c>
      <c r="F188" s="21">
        <f>IF(I187=0,IF(B188&lt;='Informações do financiamento'!$C$6,F187,""),IF(B188&lt;='Informações do financiamento'!$C$6,H187/('Informações do financiamento'!$C$6-B188+1),""))</f>
        <v>50</v>
      </c>
      <c r="G188" s="21">
        <f>IF(B188&lt;='Informações do financiamento'!$C$6,F188+D188+I188,"")</f>
        <v>141.07119695162376</v>
      </c>
      <c r="H188" s="21">
        <f>IF(B188&lt;='Informações do financiamento'!$C$6,E188-G188,"")</f>
        <v>10850</v>
      </c>
      <c r="I188" s="22">
        <f t="shared" si="0"/>
        <v>0</v>
      </c>
      <c r="J188" s="38"/>
      <c r="K188" s="38"/>
      <c r="L188" s="38"/>
      <c r="M188" s="20">
        <f t="shared" si="1"/>
        <v>183</v>
      </c>
      <c r="N188" s="21">
        <f>IF(M188&lt;='Informações do financiamento'!$C$6,S187,"")</f>
        <v>17362.093610967961</v>
      </c>
      <c r="O188" s="21">
        <f>IF(M188&lt;='Informações do financiamento'!$C$6,N188*($C$2),"")</f>
        <v>145.06299511348547</v>
      </c>
      <c r="P188" s="21">
        <f>IF(M188&lt;='Informações do financiamento'!$C$6,N188+O188,"")</f>
        <v>17507.156606081448</v>
      </c>
      <c r="Q188" s="21">
        <f>IF(M188&lt;='Informações do financiamento'!$C$6,'Tabelas com amortização extra'!R188-'Tabelas com amortização extra'!O188,"")</f>
        <v>28.255022873501389</v>
      </c>
      <c r="R188" s="21">
        <f>IF(M188&lt;='Informações do financiamento'!$C$6,(N188*$C$2)/(1-(1/(1+$C$2)^('Informações do financiamento'!$C$6-M187)))+T188,"")</f>
        <v>173.31801798698686</v>
      </c>
      <c r="S188" s="21">
        <f>IF(M188&lt;='Informações do financiamento'!$C$6,P188-R188,"")</f>
        <v>17333.838588094462</v>
      </c>
      <c r="T188" s="22">
        <f t="shared" si="2"/>
        <v>0</v>
      </c>
      <c r="U188" s="27"/>
    </row>
    <row r="189" spans="1:21" ht="20.25" customHeight="1">
      <c r="A189" s="27"/>
      <c r="B189" s="20">
        <f>IF(B188&lt;'Informações do financiamento'!$C$6,('Tabelas com amortização extra'!B188+1),"")</f>
        <v>184</v>
      </c>
      <c r="C189" s="21">
        <f>IF(B189&lt;='Informações do financiamento'!$C$6,H188,"")</f>
        <v>10850</v>
      </c>
      <c r="D189" s="21">
        <f>IF(B189&lt;='Informações do financiamento'!$C$6,C189*($C$2),"")</f>
        <v>90.653439167442002</v>
      </c>
      <c r="E189" s="21">
        <f>IF(B189&lt;='Informações do financiamento'!$C$6,C189+D189,"")</f>
        <v>10940.653439167441</v>
      </c>
      <c r="F189" s="21">
        <f>IF(I188=0,IF(B189&lt;='Informações do financiamento'!$C$6,F188,""),IF(B189&lt;='Informações do financiamento'!$C$6,H188/('Informações do financiamento'!$C$6-B189+1),""))</f>
        <v>50</v>
      </c>
      <c r="G189" s="21">
        <f>IF(B189&lt;='Informações do financiamento'!$C$6,F189+D189+I189,"")</f>
        <v>140.653439167442</v>
      </c>
      <c r="H189" s="21">
        <f>IF(B189&lt;='Informações do financiamento'!$C$6,E189-G189,"")</f>
        <v>10800</v>
      </c>
      <c r="I189" s="22">
        <f t="shared" si="0"/>
        <v>0</v>
      </c>
      <c r="J189" s="38"/>
      <c r="K189" s="38"/>
      <c r="L189" s="38"/>
      <c r="M189" s="20">
        <f t="shared" si="1"/>
        <v>184</v>
      </c>
      <c r="N189" s="21">
        <f>IF(M189&lt;='Informações do financiamento'!$C$6,S188,"")</f>
        <v>17333.838588094462</v>
      </c>
      <c r="O189" s="21">
        <f>IF(M189&lt;='Informações do financiamento'!$C$6,N189*($C$2),"")</f>
        <v>144.82691999853273</v>
      </c>
      <c r="P189" s="21">
        <f>IF(M189&lt;='Informações do financiamento'!$C$6,N189+O189,"")</f>
        <v>17478.665508092996</v>
      </c>
      <c r="Q189" s="21">
        <f>IF(M189&lt;='Informações do financiamento'!$C$6,'Tabelas com amortização extra'!R189-'Tabelas com amortização extra'!O189,"")</f>
        <v>28.491097988454186</v>
      </c>
      <c r="R189" s="21">
        <f>IF(M189&lt;='Informações do financiamento'!$C$6,(N189*$C$2)/(1-(1/(1+$C$2)^('Informações do financiamento'!$C$6-M188)))+T189,"")</f>
        <v>173.31801798698692</v>
      </c>
      <c r="S189" s="21">
        <f>IF(M189&lt;='Informações do financiamento'!$C$6,P189-R189,"")</f>
        <v>17305.347490106007</v>
      </c>
      <c r="T189" s="22">
        <f t="shared" si="2"/>
        <v>0</v>
      </c>
      <c r="U189" s="27"/>
    </row>
    <row r="190" spans="1:21" ht="20.25" customHeight="1">
      <c r="A190" s="27"/>
      <c r="B190" s="20">
        <f>IF(B189&lt;'Informações do financiamento'!$C$6,('Tabelas com amortização extra'!B189+1),"")</f>
        <v>185</v>
      </c>
      <c r="C190" s="21">
        <f>IF(B190&lt;='Informações do financiamento'!$C$6,H189,"")</f>
        <v>10800</v>
      </c>
      <c r="D190" s="21">
        <f>IF(B190&lt;='Informações do financiamento'!$C$6,C190*($C$2),"")</f>
        <v>90.235681383260243</v>
      </c>
      <c r="E190" s="21">
        <f>IF(B190&lt;='Informações do financiamento'!$C$6,C190+D190,"")</f>
        <v>10890.235681383259</v>
      </c>
      <c r="F190" s="21">
        <f>IF(I189=0,IF(B190&lt;='Informações do financiamento'!$C$6,F189,""),IF(B190&lt;='Informações do financiamento'!$C$6,H189/('Informações do financiamento'!$C$6-B190+1),""))</f>
        <v>50</v>
      </c>
      <c r="G190" s="21">
        <f>IF(B190&lt;='Informações do financiamento'!$C$6,F190+D190+I190,"")</f>
        <v>140.23568138326024</v>
      </c>
      <c r="H190" s="21">
        <f>IF(B190&lt;='Informações do financiamento'!$C$6,E190-G190,"")</f>
        <v>10750</v>
      </c>
      <c r="I190" s="22">
        <f t="shared" si="0"/>
        <v>0</v>
      </c>
      <c r="J190" s="38"/>
      <c r="K190" s="38"/>
      <c r="L190" s="38"/>
      <c r="M190" s="20">
        <f t="shared" si="1"/>
        <v>185</v>
      </c>
      <c r="N190" s="21">
        <f>IF(M190&lt;='Informações do financiamento'!$C$6,S189,"")</f>
        <v>17305.347490106007</v>
      </c>
      <c r="O190" s="21">
        <f>IF(M190&lt;='Informações do financiamento'!$C$6,N190*($C$2),"")</f>
        <v>144.58887243924147</v>
      </c>
      <c r="P190" s="21">
        <f>IF(M190&lt;='Informações do financiamento'!$C$6,N190+O190,"")</f>
        <v>17449.93636254525</v>
      </c>
      <c r="Q190" s="21">
        <f>IF(M190&lt;='Informações do financiamento'!$C$6,'Tabelas com amortização extra'!R190-'Tabelas com amortização extra'!O190,"")</f>
        <v>28.729145547745418</v>
      </c>
      <c r="R190" s="21">
        <f>IF(M190&lt;='Informações do financiamento'!$C$6,(N190*$C$2)/(1-(1/(1+$C$2)^('Informações do financiamento'!$C$6-M189)))+T190,"")</f>
        <v>173.31801798698689</v>
      </c>
      <c r="S190" s="21">
        <f>IF(M190&lt;='Informações do financiamento'!$C$6,P190-R190,"")</f>
        <v>17276.618344558265</v>
      </c>
      <c r="T190" s="22">
        <f t="shared" si="2"/>
        <v>0</v>
      </c>
      <c r="U190" s="27"/>
    </row>
    <row r="191" spans="1:21" ht="20.25" customHeight="1">
      <c r="A191" s="27"/>
      <c r="B191" s="20">
        <f>IF(B190&lt;'Informações do financiamento'!$C$6,('Tabelas com amortização extra'!B190+1),"")</f>
        <v>186</v>
      </c>
      <c r="C191" s="21">
        <f>IF(B191&lt;='Informações do financiamento'!$C$6,H190,"")</f>
        <v>10750</v>
      </c>
      <c r="D191" s="21">
        <f>IF(B191&lt;='Informações do financiamento'!$C$6,C191*($C$2),"")</f>
        <v>89.817923599078469</v>
      </c>
      <c r="E191" s="21">
        <f>IF(B191&lt;='Informações do financiamento'!$C$6,C191+D191,"")</f>
        <v>10839.817923599079</v>
      </c>
      <c r="F191" s="21">
        <f>IF(I190=0,IF(B191&lt;='Informações do financiamento'!$C$6,F190,""),IF(B191&lt;='Informações do financiamento'!$C$6,H190/('Informações do financiamento'!$C$6-B191+1),""))</f>
        <v>50</v>
      </c>
      <c r="G191" s="21">
        <f>IF(B191&lt;='Informações do financiamento'!$C$6,F191+D191+I191,"")</f>
        <v>139.81792359907848</v>
      </c>
      <c r="H191" s="21">
        <f>IF(B191&lt;='Informações do financiamento'!$C$6,E191-G191,"")</f>
        <v>10700</v>
      </c>
      <c r="I191" s="22">
        <f t="shared" si="0"/>
        <v>0</v>
      </c>
      <c r="J191" s="38"/>
      <c r="K191" s="38"/>
      <c r="L191" s="38"/>
      <c r="M191" s="20">
        <f t="shared" si="1"/>
        <v>186</v>
      </c>
      <c r="N191" s="21">
        <f>IF(M191&lt;='Informações do financiamento'!$C$6,S190,"")</f>
        <v>17276.618344558265</v>
      </c>
      <c r="O191" s="21">
        <f>IF(M191&lt;='Informações do financiamento'!$C$6,N191*($C$2),"")</f>
        <v>144.34883595553225</v>
      </c>
      <c r="P191" s="21">
        <f>IF(M191&lt;='Informações do financiamento'!$C$6,N191+O191,"")</f>
        <v>17420.967180513799</v>
      </c>
      <c r="Q191" s="21">
        <f>IF(M191&lt;='Informações do financiamento'!$C$6,'Tabelas com amortização extra'!R191-'Tabelas com amortização extra'!O191,"")</f>
        <v>28.969182031454665</v>
      </c>
      <c r="R191" s="21">
        <f>IF(M191&lt;='Informações do financiamento'!$C$6,(N191*$C$2)/(1-(1/(1+$C$2)^('Informações do financiamento'!$C$6-M190)))+T191,"")</f>
        <v>173.31801798698692</v>
      </c>
      <c r="S191" s="21">
        <f>IF(M191&lt;='Informações do financiamento'!$C$6,P191-R191,"")</f>
        <v>17247.64916252681</v>
      </c>
      <c r="T191" s="22">
        <f t="shared" si="2"/>
        <v>0</v>
      </c>
      <c r="U191" s="27"/>
    </row>
    <row r="192" spans="1:21" ht="20.25" customHeight="1">
      <c r="A192" s="27"/>
      <c r="B192" s="20">
        <f>IF(B191&lt;'Informações do financiamento'!$C$6,('Tabelas com amortização extra'!B191+1),"")</f>
        <v>187</v>
      </c>
      <c r="C192" s="21">
        <f>IF(B192&lt;='Informações do financiamento'!$C$6,H191,"")</f>
        <v>10700</v>
      </c>
      <c r="D192" s="21">
        <f>IF(B192&lt;='Informações do financiamento'!$C$6,C192*($C$2),"")</f>
        <v>89.40016581489671</v>
      </c>
      <c r="E192" s="21">
        <f>IF(B192&lt;='Informações do financiamento'!$C$6,C192+D192,"")</f>
        <v>10789.400165814897</v>
      </c>
      <c r="F192" s="21">
        <f>IF(I191=0,IF(B192&lt;='Informações do financiamento'!$C$6,F191,""),IF(B192&lt;='Informações do financiamento'!$C$6,H191/('Informações do financiamento'!$C$6-B192+1),""))</f>
        <v>50</v>
      </c>
      <c r="G192" s="21">
        <f>IF(B192&lt;='Informações do financiamento'!$C$6,F192+D192+I192,"")</f>
        <v>139.4001658148967</v>
      </c>
      <c r="H192" s="21">
        <f>IF(B192&lt;='Informações do financiamento'!$C$6,E192-G192,"")</f>
        <v>10650</v>
      </c>
      <c r="I192" s="22">
        <f t="shared" si="0"/>
        <v>0</v>
      </c>
      <c r="J192" s="38"/>
      <c r="K192" s="38"/>
      <c r="L192" s="38"/>
      <c r="M192" s="20">
        <f t="shared" si="1"/>
        <v>187</v>
      </c>
      <c r="N192" s="21">
        <f>IF(M192&lt;='Informações do financiamento'!$C$6,S191,"")</f>
        <v>17247.64916252681</v>
      </c>
      <c r="O192" s="21">
        <f>IF(M192&lt;='Informações do financiamento'!$C$6,N192*($C$2),"")</f>
        <v>144.10679392963189</v>
      </c>
      <c r="P192" s="21">
        <f>IF(M192&lt;='Informações do financiamento'!$C$6,N192+O192,"")</f>
        <v>17391.755956456444</v>
      </c>
      <c r="Q192" s="21">
        <f>IF(M192&lt;='Informações do financiamento'!$C$6,'Tabelas com amortização extra'!R192-'Tabelas com amortização extra'!O192,"")</f>
        <v>29.211224057355025</v>
      </c>
      <c r="R192" s="21">
        <f>IF(M192&lt;='Informações do financiamento'!$C$6,(N192*$C$2)/(1-(1/(1+$C$2)^('Informações do financiamento'!$C$6-M191)))+T192,"")</f>
        <v>173.31801798698692</v>
      </c>
      <c r="S192" s="21">
        <f>IF(M192&lt;='Informações do financiamento'!$C$6,P192-R192,"")</f>
        <v>17218.437938469455</v>
      </c>
      <c r="T192" s="22">
        <f t="shared" si="2"/>
        <v>0</v>
      </c>
      <c r="U192" s="27"/>
    </row>
    <row r="193" spans="1:21" ht="20.25" customHeight="1">
      <c r="A193" s="27"/>
      <c r="B193" s="20">
        <f>IF(B192&lt;'Informações do financiamento'!$C$6,('Tabelas com amortização extra'!B192+1),"")</f>
        <v>188</v>
      </c>
      <c r="C193" s="21">
        <f>IF(B193&lt;='Informações do financiamento'!$C$6,H192,"")</f>
        <v>10650</v>
      </c>
      <c r="D193" s="21">
        <f>IF(B193&lt;='Informações do financiamento'!$C$6,C193*($C$2),"")</f>
        <v>88.98240803071495</v>
      </c>
      <c r="E193" s="21">
        <f>IF(B193&lt;='Informações do financiamento'!$C$6,C193+D193,"")</f>
        <v>10738.982408030715</v>
      </c>
      <c r="F193" s="21">
        <f>IF(I192=0,IF(B193&lt;='Informações do financiamento'!$C$6,F192,""),IF(B193&lt;='Informações do financiamento'!$C$6,H192/('Informações do financiamento'!$C$6-B193+1),""))</f>
        <v>50</v>
      </c>
      <c r="G193" s="21">
        <f>IF(B193&lt;='Informações do financiamento'!$C$6,F193+D193+I193,"")</f>
        <v>138.98240803071496</v>
      </c>
      <c r="H193" s="21">
        <f>IF(B193&lt;='Informações do financiamento'!$C$6,E193-G193,"")</f>
        <v>10600</v>
      </c>
      <c r="I193" s="22">
        <f t="shared" si="0"/>
        <v>0</v>
      </c>
      <c r="J193" s="38"/>
      <c r="K193" s="38"/>
      <c r="L193" s="38"/>
      <c r="M193" s="20">
        <f t="shared" si="1"/>
        <v>188</v>
      </c>
      <c r="N193" s="21">
        <f>IF(M193&lt;='Informações do financiamento'!$C$6,S192,"")</f>
        <v>17218.437938469455</v>
      </c>
      <c r="O193" s="21">
        <f>IF(M193&lt;='Informações do financiamento'!$C$6,N193*($C$2),"")</f>
        <v>143.86272960492315</v>
      </c>
      <c r="P193" s="21">
        <f>IF(M193&lt;='Informações do financiamento'!$C$6,N193+O193,"")</f>
        <v>17362.300668074378</v>
      </c>
      <c r="Q193" s="21">
        <f>IF(M193&lt;='Informações do financiamento'!$C$6,'Tabelas com amortização extra'!R193-'Tabelas com amortização extra'!O193,"")</f>
        <v>29.455288382063799</v>
      </c>
      <c r="R193" s="21">
        <f>IF(M193&lt;='Informações do financiamento'!$C$6,(N193*$C$2)/(1-(1/(1+$C$2)^('Informações do financiamento'!$C$6-M192)))+T193,"")</f>
        <v>173.31801798698694</v>
      </c>
      <c r="S193" s="21">
        <f>IF(M193&lt;='Informações do financiamento'!$C$6,P193-R193,"")</f>
        <v>17188.98265008739</v>
      </c>
      <c r="T193" s="22">
        <f t="shared" si="2"/>
        <v>0</v>
      </c>
      <c r="U193" s="27"/>
    </row>
    <row r="194" spans="1:21" ht="20.25" customHeight="1">
      <c r="A194" s="27"/>
      <c r="B194" s="20">
        <f>IF(B193&lt;'Informações do financiamento'!$C$6,('Tabelas com amortização extra'!B193+1),"")</f>
        <v>189</v>
      </c>
      <c r="C194" s="21">
        <f>IF(B194&lt;='Informações do financiamento'!$C$6,H193,"")</f>
        <v>10600</v>
      </c>
      <c r="D194" s="21">
        <f>IF(B194&lt;='Informações do financiamento'!$C$6,C194*($C$2),"")</f>
        <v>88.564650246533191</v>
      </c>
      <c r="E194" s="21">
        <f>IF(B194&lt;='Informações do financiamento'!$C$6,C194+D194,"")</f>
        <v>10688.564650246533</v>
      </c>
      <c r="F194" s="21">
        <f>IF(I193=0,IF(B194&lt;='Informações do financiamento'!$C$6,F193,""),IF(B194&lt;='Informações do financiamento'!$C$6,H193/('Informações do financiamento'!$C$6-B194+1),""))</f>
        <v>50</v>
      </c>
      <c r="G194" s="21">
        <f>IF(B194&lt;='Informações do financiamento'!$C$6,F194+D194+I194,"")</f>
        <v>138.56465024653318</v>
      </c>
      <c r="H194" s="21">
        <f>IF(B194&lt;='Informações do financiamento'!$C$6,E194-G194,"")</f>
        <v>10550</v>
      </c>
      <c r="I194" s="22">
        <f t="shared" si="0"/>
        <v>0</v>
      </c>
      <c r="J194" s="38"/>
      <c r="K194" s="38"/>
      <c r="L194" s="38"/>
      <c r="M194" s="20">
        <f t="shared" si="1"/>
        <v>189</v>
      </c>
      <c r="N194" s="21">
        <f>IF(M194&lt;='Informações do financiamento'!$C$6,S193,"")</f>
        <v>17188.98265008739</v>
      </c>
      <c r="O194" s="21">
        <f>IF(M194&lt;='Informações do financiamento'!$C$6,N194*($C$2),"")</f>
        <v>143.61662608478463</v>
      </c>
      <c r="P194" s="21">
        <f>IF(M194&lt;='Informações do financiamento'!$C$6,N194+O194,"")</f>
        <v>17332.599276172175</v>
      </c>
      <c r="Q194" s="21">
        <f>IF(M194&lt;='Informações do financiamento'!$C$6,'Tabelas com amortização extra'!R194-'Tabelas com amortização extra'!O194,"")</f>
        <v>29.701391902202289</v>
      </c>
      <c r="R194" s="21">
        <f>IF(M194&lt;='Informações do financiamento'!$C$6,(N194*$C$2)/(1-(1/(1+$C$2)^('Informações do financiamento'!$C$6-M193)))+T194,"")</f>
        <v>173.31801798698692</v>
      </c>
      <c r="S194" s="21">
        <f>IF(M194&lt;='Informações do financiamento'!$C$6,P194-R194,"")</f>
        <v>17159.281258185187</v>
      </c>
      <c r="T194" s="22">
        <f t="shared" si="2"/>
        <v>0</v>
      </c>
      <c r="U194" s="27"/>
    </row>
    <row r="195" spans="1:21" ht="20.25" customHeight="1">
      <c r="A195" s="27"/>
      <c r="B195" s="20">
        <f>IF(B194&lt;'Informações do financiamento'!$C$6,('Tabelas com amortização extra'!B194+1),"")</f>
        <v>190</v>
      </c>
      <c r="C195" s="21">
        <f>IF(B195&lt;='Informações do financiamento'!$C$6,H194,"")</f>
        <v>10550</v>
      </c>
      <c r="D195" s="21">
        <f>IF(B195&lt;='Informações do financiamento'!$C$6,C195*($C$2),"")</f>
        <v>88.146892462351431</v>
      </c>
      <c r="E195" s="21">
        <f>IF(B195&lt;='Informações do financiamento'!$C$6,C195+D195,"")</f>
        <v>10638.146892462351</v>
      </c>
      <c r="F195" s="21">
        <f>IF(I194=0,IF(B195&lt;='Informações do financiamento'!$C$6,F194,""),IF(B195&lt;='Informações do financiamento'!$C$6,H194/('Informações do financiamento'!$C$6-B195+1),""))</f>
        <v>50</v>
      </c>
      <c r="G195" s="21">
        <f>IF(B195&lt;='Informações do financiamento'!$C$6,F195+D195+I195,"")</f>
        <v>138.14689246235145</v>
      </c>
      <c r="H195" s="21">
        <f>IF(B195&lt;='Informações do financiamento'!$C$6,E195-G195,"")</f>
        <v>10500</v>
      </c>
      <c r="I195" s="22">
        <f t="shared" si="0"/>
        <v>0</v>
      </c>
      <c r="J195" s="38"/>
      <c r="K195" s="38"/>
      <c r="L195" s="38"/>
      <c r="M195" s="20">
        <f t="shared" si="1"/>
        <v>190</v>
      </c>
      <c r="N195" s="21">
        <f>IF(M195&lt;='Informações do financiamento'!$C$6,S194,"")</f>
        <v>17159.281258185187</v>
      </c>
      <c r="O195" s="21">
        <f>IF(M195&lt;='Informações do financiamento'!$C$6,N195*($C$2),"")</f>
        <v>143.36846633142105</v>
      </c>
      <c r="P195" s="21">
        <f>IF(M195&lt;='Informações do financiamento'!$C$6,N195+O195,"")</f>
        <v>17302.649724516607</v>
      </c>
      <c r="Q195" s="21">
        <f>IF(M195&lt;='Informações do financiamento'!$C$6,'Tabelas com amortização extra'!R195-'Tabelas com amortização extra'!O195,"")</f>
        <v>29.949551655565841</v>
      </c>
      <c r="R195" s="21">
        <f>IF(M195&lt;='Informações do financiamento'!$C$6,(N195*$C$2)/(1-(1/(1+$C$2)^('Informações do financiamento'!$C$6-M194)))+T195,"")</f>
        <v>173.31801798698689</v>
      </c>
      <c r="S195" s="21">
        <f>IF(M195&lt;='Informações do financiamento'!$C$6,P195-R195,"")</f>
        <v>17129.331706529621</v>
      </c>
      <c r="T195" s="22">
        <f t="shared" si="2"/>
        <v>0</v>
      </c>
      <c r="U195" s="27"/>
    </row>
    <row r="196" spans="1:21" ht="20.25" customHeight="1">
      <c r="A196" s="27"/>
      <c r="B196" s="20">
        <f>IF(B195&lt;'Informações do financiamento'!$C$6,('Tabelas com amortização extra'!B195+1),"")</f>
        <v>191</v>
      </c>
      <c r="C196" s="21">
        <f>IF(B196&lt;='Informações do financiamento'!$C$6,H195,"")</f>
        <v>10500</v>
      </c>
      <c r="D196" s="21">
        <f>IF(B196&lt;='Informações do financiamento'!$C$6,C196*($C$2),"")</f>
        <v>87.729134678169672</v>
      </c>
      <c r="E196" s="21">
        <f>IF(B196&lt;='Informações do financiamento'!$C$6,C196+D196,"")</f>
        <v>10587.729134678169</v>
      </c>
      <c r="F196" s="21">
        <f>IF(I195=0,IF(B196&lt;='Informações do financiamento'!$C$6,F195,""),IF(B196&lt;='Informações do financiamento'!$C$6,H195/('Informações do financiamento'!$C$6-B196+1),""))</f>
        <v>50</v>
      </c>
      <c r="G196" s="21">
        <f>IF(B196&lt;='Informações do financiamento'!$C$6,F196+D196+I196,"")</f>
        <v>137.72913467816966</v>
      </c>
      <c r="H196" s="21">
        <f>IF(B196&lt;='Informações do financiamento'!$C$6,E196-G196,"")</f>
        <v>10450</v>
      </c>
      <c r="I196" s="22">
        <f t="shared" si="0"/>
        <v>0</v>
      </c>
      <c r="J196" s="38"/>
      <c r="K196" s="38"/>
      <c r="L196" s="38"/>
      <c r="M196" s="20">
        <f t="shared" si="1"/>
        <v>191</v>
      </c>
      <c r="N196" s="21">
        <f>IF(M196&lt;='Informações do financiamento'!$C$6,S195,"")</f>
        <v>17129.331706529621</v>
      </c>
      <c r="O196" s="21">
        <f>IF(M196&lt;='Informações do financiamento'!$C$6,N196*($C$2),"")</f>
        <v>143.11823316468372</v>
      </c>
      <c r="P196" s="21">
        <f>IF(M196&lt;='Informações do financiamento'!$C$6,N196+O196,"")</f>
        <v>17272.449939694307</v>
      </c>
      <c r="Q196" s="21">
        <f>IF(M196&lt;='Informações do financiamento'!$C$6,'Tabelas com amortização extra'!R196-'Tabelas com amortização extra'!O196,"")</f>
        <v>30.199784822303201</v>
      </c>
      <c r="R196" s="21">
        <f>IF(M196&lt;='Informações do financiamento'!$C$6,(N196*$C$2)/(1-(1/(1+$C$2)^('Informações do financiamento'!$C$6-M195)))+T196,"")</f>
        <v>173.31801798698692</v>
      </c>
      <c r="S196" s="21">
        <f>IF(M196&lt;='Informações do financiamento'!$C$6,P196-R196,"")</f>
        <v>17099.131921707318</v>
      </c>
      <c r="T196" s="22">
        <f t="shared" si="2"/>
        <v>0</v>
      </c>
      <c r="U196" s="27"/>
    </row>
    <row r="197" spans="1:21" ht="20.25" customHeight="1">
      <c r="A197" s="27"/>
      <c r="B197" s="20">
        <f>IF(B196&lt;'Informações do financiamento'!$C$6,('Tabelas com amortização extra'!B196+1),"")</f>
        <v>192</v>
      </c>
      <c r="C197" s="21">
        <f>IF(B197&lt;='Informações do financiamento'!$C$6,H196,"")</f>
        <v>10450</v>
      </c>
      <c r="D197" s="21">
        <f>IF(B197&lt;='Informações do financiamento'!$C$6,C197*($C$2),"")</f>
        <v>87.311376893987912</v>
      </c>
      <c r="E197" s="21">
        <f>IF(B197&lt;='Informações do financiamento'!$C$6,C197+D197,"")</f>
        <v>10537.311376893987</v>
      </c>
      <c r="F197" s="21">
        <f>IF(I196=0,IF(B197&lt;='Informações do financiamento'!$C$6,F196,""),IF(B197&lt;='Informações do financiamento'!$C$6,H196/('Informações do financiamento'!$C$6-B197+1),""))</f>
        <v>50</v>
      </c>
      <c r="G197" s="21">
        <f>IF(B197&lt;='Informações do financiamento'!$C$6,F197+D197+I197,"")</f>
        <v>137.31137689398793</v>
      </c>
      <c r="H197" s="21">
        <f>IF(B197&lt;='Informações do financiamento'!$C$6,E197-G197,"")</f>
        <v>10400</v>
      </c>
      <c r="I197" s="22">
        <f t="shared" si="0"/>
        <v>0</v>
      </c>
      <c r="J197" s="38"/>
      <c r="K197" s="38"/>
      <c r="L197" s="38"/>
      <c r="M197" s="20">
        <f t="shared" si="1"/>
        <v>192</v>
      </c>
      <c r="N197" s="21">
        <f>IF(M197&lt;='Informações do financiamento'!$C$6,S196,"")</f>
        <v>17099.131921707318</v>
      </c>
      <c r="O197" s="21">
        <f>IF(M197&lt;='Informações do financiamento'!$C$6,N197*($C$2),"")</f>
        <v>142.8659092608811</v>
      </c>
      <c r="P197" s="21">
        <f>IF(M197&lt;='Informações do financiamento'!$C$6,N197+O197,"")</f>
        <v>17241.997830968197</v>
      </c>
      <c r="Q197" s="21">
        <f>IF(M197&lt;='Informações do financiamento'!$C$6,'Tabelas com amortização extra'!R197-'Tabelas com amortização extra'!O197,"")</f>
        <v>30.45210872610582</v>
      </c>
      <c r="R197" s="21">
        <f>IF(M197&lt;='Informações do financiamento'!$C$6,(N197*$C$2)/(1-(1/(1+$C$2)^('Informações do financiamento'!$C$6-M196)))+T197,"")</f>
        <v>173.31801798698692</v>
      </c>
      <c r="S197" s="21">
        <f>IF(M197&lt;='Informações do financiamento'!$C$6,P197-R197,"")</f>
        <v>17068.679812981209</v>
      </c>
      <c r="T197" s="22">
        <f t="shared" si="2"/>
        <v>0</v>
      </c>
      <c r="U197" s="27"/>
    </row>
    <row r="198" spans="1:21" ht="20.25" customHeight="1">
      <c r="A198" s="27"/>
      <c r="B198" s="20">
        <f>IF(B197&lt;'Informações do financiamento'!$C$6,('Tabelas com amortização extra'!B197+1),"")</f>
        <v>193</v>
      </c>
      <c r="C198" s="21">
        <f>IF(B198&lt;='Informações do financiamento'!$C$6,H197,"")</f>
        <v>10400</v>
      </c>
      <c r="D198" s="21">
        <f>IF(B198&lt;='Informações do financiamento'!$C$6,C198*($C$2),"")</f>
        <v>86.893619109806153</v>
      </c>
      <c r="E198" s="21">
        <f>IF(B198&lt;='Informações do financiamento'!$C$6,C198+D198,"")</f>
        <v>10486.893619109806</v>
      </c>
      <c r="F198" s="21">
        <f>IF(I197=0,IF(B198&lt;='Informações do financiamento'!$C$6,F197,""),IF(B198&lt;='Informações do financiamento'!$C$6,H197/('Informações do financiamento'!$C$6-B198+1),""))</f>
        <v>50</v>
      </c>
      <c r="G198" s="21">
        <f>IF(B198&lt;='Informações do financiamento'!$C$6,F198+D198+I198,"")</f>
        <v>136.89361910980614</v>
      </c>
      <c r="H198" s="21">
        <f>IF(B198&lt;='Informações do financiamento'!$C$6,E198-G198,"")</f>
        <v>10350</v>
      </c>
      <c r="I198" s="22">
        <f t="shared" si="0"/>
        <v>0</v>
      </c>
      <c r="J198" s="38"/>
      <c r="K198" s="38"/>
      <c r="L198" s="38"/>
      <c r="M198" s="20">
        <f t="shared" si="1"/>
        <v>193</v>
      </c>
      <c r="N198" s="21">
        <f>IF(M198&lt;='Informações do financiamento'!$C$6,S197,"")</f>
        <v>17068.679812981209</v>
      </c>
      <c r="O198" s="21">
        <f>IF(M198&lt;='Informações do financiamento'!$C$6,N198*($C$2),"")</f>
        <v>142.61147715157946</v>
      </c>
      <c r="P198" s="21">
        <f>IF(M198&lt;='Informações do financiamento'!$C$6,N198+O198,"")</f>
        <v>17211.291290132787</v>
      </c>
      <c r="Q198" s="21">
        <f>IF(M198&lt;='Informações do financiamento'!$C$6,'Tabelas com amortização extra'!R198-'Tabelas com amortização extra'!O198,"")</f>
        <v>30.706540835407424</v>
      </c>
      <c r="R198" s="21">
        <f>IF(M198&lt;='Informações do financiamento'!$C$6,(N198*$C$2)/(1-(1/(1+$C$2)^('Informações do financiamento'!$C$6-M197)))+T198,"")</f>
        <v>173.31801798698689</v>
      </c>
      <c r="S198" s="21">
        <f>IF(M198&lt;='Informações do financiamento'!$C$6,P198-R198,"")</f>
        <v>17037.973272145799</v>
      </c>
      <c r="T198" s="22">
        <f t="shared" si="2"/>
        <v>0</v>
      </c>
      <c r="U198" s="27"/>
    </row>
    <row r="199" spans="1:21" ht="20.25" customHeight="1">
      <c r="A199" s="27"/>
      <c r="B199" s="20">
        <f>IF(B198&lt;'Informações do financiamento'!$C$6,('Tabelas com amortização extra'!B198+1),"")</f>
        <v>194</v>
      </c>
      <c r="C199" s="21">
        <f>IF(B199&lt;='Informações do financiamento'!$C$6,H198,"")</f>
        <v>10350</v>
      </c>
      <c r="D199" s="21">
        <f>IF(B199&lt;='Informações do financiamento'!$C$6,C199*($C$2),"")</f>
        <v>86.475861325624393</v>
      </c>
      <c r="E199" s="21">
        <f>IF(B199&lt;='Informações do financiamento'!$C$6,C199+D199,"")</f>
        <v>10436.475861325624</v>
      </c>
      <c r="F199" s="21">
        <f>IF(I198=0,IF(B199&lt;='Informações do financiamento'!$C$6,F198,""),IF(B199&lt;='Informações do financiamento'!$C$6,H198/('Informações do financiamento'!$C$6-B199+1),""))</f>
        <v>50</v>
      </c>
      <c r="G199" s="21">
        <f>IF(B199&lt;='Informações do financiamento'!$C$6,F199+D199+I199,"")</f>
        <v>136.47586132562441</v>
      </c>
      <c r="H199" s="21">
        <f>IF(B199&lt;='Informações do financiamento'!$C$6,E199-G199,"")</f>
        <v>10300</v>
      </c>
      <c r="I199" s="22">
        <f t="shared" si="0"/>
        <v>0</v>
      </c>
      <c r="J199" s="38"/>
      <c r="K199" s="38"/>
      <c r="L199" s="38"/>
      <c r="M199" s="20">
        <f t="shared" si="1"/>
        <v>194</v>
      </c>
      <c r="N199" s="21">
        <f>IF(M199&lt;='Informações do financiamento'!$C$6,S198,"")</f>
        <v>17037.973272145799</v>
      </c>
      <c r="O199" s="21">
        <f>IF(M199&lt;='Informações do financiamento'!$C$6,N199*($C$2),"")</f>
        <v>142.3549192223937</v>
      </c>
      <c r="P199" s="21">
        <f>IF(M199&lt;='Informações do financiamento'!$C$6,N199+O199,"")</f>
        <v>17180.328191368193</v>
      </c>
      <c r="Q199" s="21">
        <f>IF(M199&lt;='Informações do financiamento'!$C$6,'Tabelas com amortização extra'!R199-'Tabelas com amortização extra'!O199,"")</f>
        <v>30.963098764593127</v>
      </c>
      <c r="R199" s="21">
        <f>IF(M199&lt;='Informações do financiamento'!$C$6,(N199*$C$2)/(1-(1/(1+$C$2)^('Informações do financiamento'!$C$6-M198)))+T199,"")</f>
        <v>173.31801798698683</v>
      </c>
      <c r="S199" s="21">
        <f>IF(M199&lt;='Informações do financiamento'!$C$6,P199-R199,"")</f>
        <v>17007.010173381208</v>
      </c>
      <c r="T199" s="22">
        <f t="shared" si="2"/>
        <v>0</v>
      </c>
      <c r="U199" s="27"/>
    </row>
    <row r="200" spans="1:21" ht="20.25" customHeight="1">
      <c r="A200" s="27"/>
      <c r="B200" s="20">
        <f>IF(B199&lt;'Informações do financiamento'!$C$6,('Tabelas com amortização extra'!B199+1),"")</f>
        <v>195</v>
      </c>
      <c r="C200" s="21">
        <f>IF(B200&lt;='Informações do financiamento'!$C$6,H199,"")</f>
        <v>10300</v>
      </c>
      <c r="D200" s="21">
        <f>IF(B200&lt;='Informações do financiamento'!$C$6,C200*($C$2),"")</f>
        <v>86.058103541442634</v>
      </c>
      <c r="E200" s="21">
        <f>IF(B200&lt;='Informações do financiamento'!$C$6,C200+D200,"")</f>
        <v>10386.058103541443</v>
      </c>
      <c r="F200" s="21">
        <f>IF(I199=0,IF(B200&lt;='Informações do financiamento'!$C$6,F199,""),IF(B200&lt;='Informações do financiamento'!$C$6,H199/('Informações do financiamento'!$C$6-B200+1),""))</f>
        <v>50</v>
      </c>
      <c r="G200" s="21">
        <f>IF(B200&lt;='Informações do financiamento'!$C$6,F200+D200+I200,"")</f>
        <v>136.05810354144262</v>
      </c>
      <c r="H200" s="21">
        <f>IF(B200&lt;='Informações do financiamento'!$C$6,E200-G200,"")</f>
        <v>10250</v>
      </c>
      <c r="I200" s="22">
        <f t="shared" si="0"/>
        <v>0</v>
      </c>
      <c r="J200" s="38"/>
      <c r="K200" s="38"/>
      <c r="L200" s="38"/>
      <c r="M200" s="20">
        <f t="shared" si="1"/>
        <v>195</v>
      </c>
      <c r="N200" s="21">
        <f>IF(M200&lt;='Informações do financiamento'!$C$6,S199,"")</f>
        <v>17007.010173381208</v>
      </c>
      <c r="O200" s="21">
        <f>IF(M200&lt;='Informações do financiamento'!$C$6,N200*($C$2),"")</f>
        <v>142.09621771176779</v>
      </c>
      <c r="P200" s="21">
        <f>IF(M200&lt;='Informações do financiamento'!$C$6,N200+O200,"")</f>
        <v>17149.106391092977</v>
      </c>
      <c r="Q200" s="21">
        <f>IF(M200&lt;='Informações do financiamento'!$C$6,'Tabelas com amortização extra'!R200-'Tabelas com amortização extra'!O200,"")</f>
        <v>31.221800275219096</v>
      </c>
      <c r="R200" s="21">
        <f>IF(M200&lt;='Informações do financiamento'!$C$6,(N200*$C$2)/(1-(1/(1+$C$2)^('Informações do financiamento'!$C$6-M199)))+T200,"")</f>
        <v>173.31801798698689</v>
      </c>
      <c r="S200" s="21">
        <f>IF(M200&lt;='Informações do financiamento'!$C$6,P200-R200,"")</f>
        <v>16975.788373105992</v>
      </c>
      <c r="T200" s="22">
        <f t="shared" si="2"/>
        <v>0</v>
      </c>
      <c r="U200" s="27"/>
    </row>
    <row r="201" spans="1:21" ht="20.25" customHeight="1">
      <c r="A201" s="27"/>
      <c r="B201" s="20">
        <f>IF(B200&lt;'Informações do financiamento'!$C$6,('Tabelas com amortização extra'!B200+1),"")</f>
        <v>196</v>
      </c>
      <c r="C201" s="21">
        <f>IF(B201&lt;='Informações do financiamento'!$C$6,H200,"")</f>
        <v>10250</v>
      </c>
      <c r="D201" s="21">
        <f>IF(B201&lt;='Informações do financiamento'!$C$6,C201*($C$2),"")</f>
        <v>85.640345757260874</v>
      </c>
      <c r="E201" s="21">
        <f>IF(B201&lt;='Informações do financiamento'!$C$6,C201+D201,"")</f>
        <v>10335.640345757261</v>
      </c>
      <c r="F201" s="21">
        <f>IF(I200=0,IF(B201&lt;='Informações do financiamento'!$C$6,F200,""),IF(B201&lt;='Informações do financiamento'!$C$6,H200/('Informações do financiamento'!$C$6-B201+1),""))</f>
        <v>50</v>
      </c>
      <c r="G201" s="21">
        <f>IF(B201&lt;='Informações do financiamento'!$C$6,F201+D201+I201,"")</f>
        <v>135.64034575726089</v>
      </c>
      <c r="H201" s="21">
        <f>IF(B201&lt;='Informações do financiamento'!$C$6,E201-G201,"")</f>
        <v>10200</v>
      </c>
      <c r="I201" s="22">
        <f t="shared" si="0"/>
        <v>0</v>
      </c>
      <c r="J201" s="38"/>
      <c r="K201" s="38"/>
      <c r="L201" s="38"/>
      <c r="M201" s="20">
        <f t="shared" si="1"/>
        <v>196</v>
      </c>
      <c r="N201" s="21">
        <f>IF(M201&lt;='Informações do financiamento'!$C$6,S200,"")</f>
        <v>16975.788373105992</v>
      </c>
      <c r="O201" s="21">
        <f>IF(M201&lt;='Informações do financiamento'!$C$6,N201*($C$2),"")</f>
        <v>141.83535470974499</v>
      </c>
      <c r="P201" s="21">
        <f>IF(M201&lt;='Informações do financiamento'!$C$6,N201+O201,"")</f>
        <v>17117.623727815739</v>
      </c>
      <c r="Q201" s="21">
        <f>IF(M201&lt;='Informações do financiamento'!$C$6,'Tabelas com amortização extra'!R201-'Tabelas com amortização extra'!O201,"")</f>
        <v>31.482663277241926</v>
      </c>
      <c r="R201" s="21">
        <f>IF(M201&lt;='Informações do financiamento'!$C$6,(N201*$C$2)/(1-(1/(1+$C$2)^('Informações do financiamento'!$C$6-M200)))+T201,"")</f>
        <v>173.31801798698692</v>
      </c>
      <c r="S201" s="21">
        <f>IF(M201&lt;='Informações do financiamento'!$C$6,P201-R201,"")</f>
        <v>16944.30570982875</v>
      </c>
      <c r="T201" s="22">
        <f t="shared" si="2"/>
        <v>0</v>
      </c>
      <c r="U201" s="27"/>
    </row>
    <row r="202" spans="1:21" ht="20.25" customHeight="1">
      <c r="A202" s="27"/>
      <c r="B202" s="20">
        <f>IF(B201&lt;'Informações do financiamento'!$C$6,('Tabelas com amortização extra'!B201+1),"")</f>
        <v>197</v>
      </c>
      <c r="C202" s="21">
        <f>IF(B202&lt;='Informações do financiamento'!$C$6,H201,"")</f>
        <v>10200</v>
      </c>
      <c r="D202" s="21">
        <f>IF(B202&lt;='Informações do financiamento'!$C$6,C202*($C$2),"")</f>
        <v>85.222587973079115</v>
      </c>
      <c r="E202" s="21">
        <f>IF(B202&lt;='Informações do financiamento'!$C$6,C202+D202,"")</f>
        <v>10285.222587973079</v>
      </c>
      <c r="F202" s="21">
        <f>IF(I201=0,IF(B202&lt;='Informações do financiamento'!$C$6,F201,""),IF(B202&lt;='Informações do financiamento'!$C$6,H201/('Informações do financiamento'!$C$6-B202+1),""))</f>
        <v>50</v>
      </c>
      <c r="G202" s="21">
        <f>IF(B202&lt;='Informações do financiamento'!$C$6,F202+D202+I202,"")</f>
        <v>135.2225879730791</v>
      </c>
      <c r="H202" s="21">
        <f>IF(B202&lt;='Informações do financiamento'!$C$6,E202-G202,"")</f>
        <v>10150</v>
      </c>
      <c r="I202" s="22">
        <f t="shared" si="0"/>
        <v>0</v>
      </c>
      <c r="J202" s="38"/>
      <c r="K202" s="38"/>
      <c r="L202" s="38"/>
      <c r="M202" s="20">
        <f t="shared" si="1"/>
        <v>197</v>
      </c>
      <c r="N202" s="21">
        <f>IF(M202&lt;='Informações do financiamento'!$C$6,S201,"")</f>
        <v>16944.30570982875</v>
      </c>
      <c r="O202" s="21">
        <f>IF(M202&lt;='Informações do financiamento'!$C$6,N202*($C$2),"")</f>
        <v>141.57231215672817</v>
      </c>
      <c r="P202" s="21">
        <f>IF(M202&lt;='Informações do financiamento'!$C$6,N202+O202,"")</f>
        <v>17085.878021985478</v>
      </c>
      <c r="Q202" s="21">
        <f>IF(M202&lt;='Informações do financiamento'!$C$6,'Tabelas com amortização extra'!R202-'Tabelas com amortização extra'!O202,"")</f>
        <v>31.745705830258743</v>
      </c>
      <c r="R202" s="21">
        <f>IF(M202&lt;='Informações do financiamento'!$C$6,(N202*$C$2)/(1-(1/(1+$C$2)^('Informações do financiamento'!$C$6-M201)))+T202,"")</f>
        <v>173.31801798698692</v>
      </c>
      <c r="S202" s="21">
        <f>IF(M202&lt;='Informações do financiamento'!$C$6,P202-R202,"")</f>
        <v>16912.560003998489</v>
      </c>
      <c r="T202" s="22">
        <f t="shared" si="2"/>
        <v>0</v>
      </c>
      <c r="U202" s="27"/>
    </row>
    <row r="203" spans="1:21" ht="20.25" customHeight="1">
      <c r="A203" s="27"/>
      <c r="B203" s="20">
        <f>IF(B202&lt;'Informações do financiamento'!$C$6,('Tabelas com amortização extra'!B202+1),"")</f>
        <v>198</v>
      </c>
      <c r="C203" s="21">
        <f>IF(B203&lt;='Informações do financiamento'!$C$6,H202,"")</f>
        <v>10150</v>
      </c>
      <c r="D203" s="21">
        <f>IF(B203&lt;='Informações do financiamento'!$C$6,C203*($C$2),"")</f>
        <v>84.804830188897355</v>
      </c>
      <c r="E203" s="21">
        <f>IF(B203&lt;='Informações do financiamento'!$C$6,C203+D203,"")</f>
        <v>10234.804830188898</v>
      </c>
      <c r="F203" s="21">
        <f>IF(I202=0,IF(B203&lt;='Informações do financiamento'!$C$6,F202,""),IF(B203&lt;='Informações do financiamento'!$C$6,H202/('Informações do financiamento'!$C$6-B203+1),""))</f>
        <v>50</v>
      </c>
      <c r="G203" s="21">
        <f>IF(B203&lt;='Informações do financiamento'!$C$6,F203+D203+I203,"")</f>
        <v>134.80483018889737</v>
      </c>
      <c r="H203" s="21">
        <f>IF(B203&lt;='Informações do financiamento'!$C$6,E203-G203,"")</f>
        <v>10100</v>
      </c>
      <c r="I203" s="22">
        <f t="shared" si="0"/>
        <v>0</v>
      </c>
      <c r="J203" s="38"/>
      <c r="K203" s="38"/>
      <c r="L203" s="38"/>
      <c r="M203" s="20">
        <f t="shared" si="1"/>
        <v>198</v>
      </c>
      <c r="N203" s="21">
        <f>IF(M203&lt;='Informações do financiamento'!$C$6,S202,"")</f>
        <v>16912.560003998489</v>
      </c>
      <c r="O203" s="21">
        <f>IF(M203&lt;='Informações do financiamento'!$C$6,N203*($C$2),"")</f>
        <v>141.30707184222945</v>
      </c>
      <c r="P203" s="21">
        <f>IF(M203&lt;='Informações do financiamento'!$C$6,N203+O203,"")</f>
        <v>17053.867075840717</v>
      </c>
      <c r="Q203" s="21">
        <f>IF(M203&lt;='Informações do financiamento'!$C$6,'Tabelas com amortização extra'!R203-'Tabelas com amortização extra'!O203,"")</f>
        <v>32.01094614475744</v>
      </c>
      <c r="R203" s="21">
        <f>IF(M203&lt;='Informações do financiamento'!$C$6,(N203*$C$2)/(1-(1/(1+$C$2)^('Informações do financiamento'!$C$6-M202)))+T203,"")</f>
        <v>173.31801798698689</v>
      </c>
      <c r="S203" s="21">
        <f>IF(M203&lt;='Informações do financiamento'!$C$6,P203-R203,"")</f>
        <v>16880.549057853728</v>
      </c>
      <c r="T203" s="22">
        <f t="shared" si="2"/>
        <v>0</v>
      </c>
      <c r="U203" s="27"/>
    </row>
    <row r="204" spans="1:21" ht="20.25" customHeight="1">
      <c r="A204" s="27"/>
      <c r="B204" s="20">
        <f>IF(B203&lt;'Informações do financiamento'!$C$6,('Tabelas com amortização extra'!B203+1),"")</f>
        <v>199</v>
      </c>
      <c r="C204" s="21">
        <f>IF(B204&lt;='Informações do financiamento'!$C$6,H203,"")</f>
        <v>10100</v>
      </c>
      <c r="D204" s="21">
        <f>IF(B204&lt;='Informações do financiamento'!$C$6,C204*($C$2),"")</f>
        <v>84.387072404715596</v>
      </c>
      <c r="E204" s="21">
        <f>IF(B204&lt;='Informações do financiamento'!$C$6,C204+D204,"")</f>
        <v>10184.387072404716</v>
      </c>
      <c r="F204" s="21">
        <f>IF(I203=0,IF(B204&lt;='Informações do financiamento'!$C$6,F203,""),IF(B204&lt;='Informações do financiamento'!$C$6,H203/('Informações do financiamento'!$C$6-B204+1),""))</f>
        <v>50</v>
      </c>
      <c r="G204" s="21">
        <f>IF(B204&lt;='Informações do financiamento'!$C$6,F204+D204+I204,"")</f>
        <v>134.38707240471558</v>
      </c>
      <c r="H204" s="21">
        <f>IF(B204&lt;='Informações do financiamento'!$C$6,E204-G204,"")</f>
        <v>10050</v>
      </c>
      <c r="I204" s="22">
        <f t="shared" si="0"/>
        <v>0</v>
      </c>
      <c r="J204" s="38"/>
      <c r="K204" s="38"/>
      <c r="L204" s="38"/>
      <c r="M204" s="20">
        <f t="shared" si="1"/>
        <v>199</v>
      </c>
      <c r="N204" s="21">
        <f>IF(M204&lt;='Informações do financiamento'!$C$6,S203,"")</f>
        <v>16880.549057853728</v>
      </c>
      <c r="O204" s="21">
        <f>IF(M204&lt;='Informações do financiamento'!$C$6,N204*($C$2),"")</f>
        <v>141.0396154036095</v>
      </c>
      <c r="P204" s="21">
        <f>IF(M204&lt;='Informações do financiamento'!$C$6,N204+O204,"")</f>
        <v>17021.588673257338</v>
      </c>
      <c r="Q204" s="21">
        <f>IF(M204&lt;='Informações do financiamento'!$C$6,'Tabelas com amortização extra'!R204-'Tabelas com amortização extra'!O204,"")</f>
        <v>32.278402583377328</v>
      </c>
      <c r="R204" s="21">
        <f>IF(M204&lt;='Informações do financiamento'!$C$6,(N204*$C$2)/(1-(1/(1+$C$2)^('Informações do financiamento'!$C$6-M203)))+T204,"")</f>
        <v>173.31801798698683</v>
      </c>
      <c r="S204" s="21">
        <f>IF(M204&lt;='Informações do financiamento'!$C$6,P204-R204,"")</f>
        <v>16848.270655270353</v>
      </c>
      <c r="T204" s="22">
        <f t="shared" si="2"/>
        <v>0</v>
      </c>
      <c r="U204" s="27"/>
    </row>
    <row r="205" spans="1:21" ht="20.25" customHeight="1">
      <c r="A205" s="27"/>
      <c r="B205" s="20">
        <f>IF(B204&lt;'Informações do financiamento'!$C$6,('Tabelas com amortização extra'!B204+1),"")</f>
        <v>200</v>
      </c>
      <c r="C205" s="21">
        <f>IF(B205&lt;='Informações do financiamento'!$C$6,H204,"")</f>
        <v>10050</v>
      </c>
      <c r="D205" s="21">
        <f>IF(B205&lt;='Informações do financiamento'!$C$6,C205*($C$2),"")</f>
        <v>83.969314620533837</v>
      </c>
      <c r="E205" s="21">
        <f>IF(B205&lt;='Informações do financiamento'!$C$6,C205+D205,"")</f>
        <v>10133.969314620534</v>
      </c>
      <c r="F205" s="21">
        <f>IF(I204=0,IF(B205&lt;='Informações do financiamento'!$C$6,F204,""),IF(B205&lt;='Informações do financiamento'!$C$6,H204/('Informações do financiamento'!$C$6-B205+1),""))</f>
        <v>50</v>
      </c>
      <c r="G205" s="21">
        <f>IF(B205&lt;='Informações do financiamento'!$C$6,F205+D205+I205,"")</f>
        <v>133.96931462053385</v>
      </c>
      <c r="H205" s="21">
        <f>IF(B205&lt;='Informações do financiamento'!$C$6,E205-G205,"")</f>
        <v>10000</v>
      </c>
      <c r="I205" s="22">
        <f t="shared" si="0"/>
        <v>0</v>
      </c>
      <c r="J205" s="38"/>
      <c r="K205" s="38"/>
      <c r="L205" s="38"/>
      <c r="M205" s="20">
        <f t="shared" si="1"/>
        <v>200</v>
      </c>
      <c r="N205" s="21">
        <f>IF(M205&lt;='Informações do financiamento'!$C$6,S204,"")</f>
        <v>16848.270655270353</v>
      </c>
      <c r="O205" s="21">
        <f>IF(M205&lt;='Informações do financiamento'!$C$6,N205*($C$2),"")</f>
        <v>140.76992432480637</v>
      </c>
      <c r="P205" s="21">
        <f>IF(M205&lt;='Informações do financiamento'!$C$6,N205+O205,"")</f>
        <v>16989.040579595159</v>
      </c>
      <c r="Q205" s="21">
        <f>IF(M205&lt;='Informações do financiamento'!$C$6,'Tabelas com amortização extra'!R205-'Tabelas com amortização extra'!O205,"")</f>
        <v>32.548093662180548</v>
      </c>
      <c r="R205" s="21">
        <f>IF(M205&lt;='Informações do financiamento'!$C$6,(N205*$C$2)/(1-(1/(1+$C$2)^('Informações do financiamento'!$C$6-M204)))+T205,"")</f>
        <v>173.31801798698692</v>
      </c>
      <c r="S205" s="21">
        <f>IF(M205&lt;='Informações do financiamento'!$C$6,P205-R205,"")</f>
        <v>16815.722561608171</v>
      </c>
      <c r="T205" s="22">
        <f t="shared" si="2"/>
        <v>0</v>
      </c>
      <c r="U205" s="27"/>
    </row>
    <row r="206" spans="1:21" ht="20.25" customHeight="1">
      <c r="A206" s="27"/>
      <c r="B206" s="20">
        <f>IF(B205&lt;'Informações do financiamento'!$C$6,('Tabelas com amortização extra'!B205+1),"")</f>
        <v>201</v>
      </c>
      <c r="C206" s="21">
        <f>IF(B206&lt;='Informações do financiamento'!$C$6,H205,"")</f>
        <v>10000</v>
      </c>
      <c r="D206" s="21">
        <f>IF(B206&lt;='Informações do financiamento'!$C$6,C206*($C$2),"")</f>
        <v>83.551556836352063</v>
      </c>
      <c r="E206" s="21">
        <f>IF(B206&lt;='Informações do financiamento'!$C$6,C206+D206,"")</f>
        <v>10083.551556836352</v>
      </c>
      <c r="F206" s="21">
        <f>IF(I205=0,IF(B206&lt;='Informações do financiamento'!$C$6,F205,""),IF(B206&lt;='Informações do financiamento'!$C$6,H205/('Informações do financiamento'!$C$6-B206+1),""))</f>
        <v>50</v>
      </c>
      <c r="G206" s="21">
        <f>IF(B206&lt;='Informações do financiamento'!$C$6,F206+D206+I206,"")</f>
        <v>133.55155683635206</v>
      </c>
      <c r="H206" s="21">
        <f>IF(B206&lt;='Informações do financiamento'!$C$6,E206-G206,"")</f>
        <v>9950</v>
      </c>
      <c r="I206" s="22">
        <f t="shared" si="0"/>
        <v>0</v>
      </c>
      <c r="J206" s="38"/>
      <c r="K206" s="38"/>
      <c r="L206" s="38"/>
      <c r="M206" s="20">
        <f t="shared" si="1"/>
        <v>201</v>
      </c>
      <c r="N206" s="21">
        <f>IF(M206&lt;='Informações do financiamento'!$C$6,S205,"")</f>
        <v>16815.722561608171</v>
      </c>
      <c r="O206" s="21">
        <f>IF(M206&lt;='Informações do financiamento'!$C$6,N206*($C$2),"")</f>
        <v>140.49797993505328</v>
      </c>
      <c r="P206" s="21">
        <f>IF(M206&lt;='Informações do financiamento'!$C$6,N206+O206,"")</f>
        <v>16956.220541543225</v>
      </c>
      <c r="Q206" s="21">
        <f>IF(M206&lt;='Informações do financiamento'!$C$6,'Tabelas com amortização extra'!R206-'Tabelas com amortização extra'!O206,"")</f>
        <v>32.820038051933579</v>
      </c>
      <c r="R206" s="21">
        <f>IF(M206&lt;='Informações do financiamento'!$C$6,(N206*$C$2)/(1-(1/(1+$C$2)^('Informações do financiamento'!$C$6-M205)))+T206,"")</f>
        <v>173.31801798698686</v>
      </c>
      <c r="S206" s="21">
        <f>IF(M206&lt;='Informações do financiamento'!$C$6,P206-R206,"")</f>
        <v>16782.90252355624</v>
      </c>
      <c r="T206" s="22">
        <f t="shared" si="2"/>
        <v>0</v>
      </c>
      <c r="U206" s="27"/>
    </row>
    <row r="207" spans="1:21" ht="20.25" customHeight="1">
      <c r="A207" s="27"/>
      <c r="B207" s="20">
        <f>IF(B206&lt;'Informações do financiamento'!$C$6,('Tabelas com amortização extra'!B206+1),"")</f>
        <v>202</v>
      </c>
      <c r="C207" s="21">
        <f>IF(B207&lt;='Informações do financiamento'!$C$6,H206,"")</f>
        <v>9950</v>
      </c>
      <c r="D207" s="21">
        <f>IF(B207&lt;='Informações do financiamento'!$C$6,C207*($C$2),"")</f>
        <v>83.133799052170303</v>
      </c>
      <c r="E207" s="21">
        <f>IF(B207&lt;='Informações do financiamento'!$C$6,C207+D207,"")</f>
        <v>10033.13379905217</v>
      </c>
      <c r="F207" s="21">
        <f>IF(I206=0,IF(B207&lt;='Informações do financiamento'!$C$6,F206,""),IF(B207&lt;='Informações do financiamento'!$C$6,H206/('Informações do financiamento'!$C$6-B207+1),""))</f>
        <v>50</v>
      </c>
      <c r="G207" s="21">
        <f>IF(B207&lt;='Informações do financiamento'!$C$6,F207+D207+I207,"")</f>
        <v>133.1337990521703</v>
      </c>
      <c r="H207" s="21">
        <f>IF(B207&lt;='Informações do financiamento'!$C$6,E207-G207,"")</f>
        <v>9900</v>
      </c>
      <c r="I207" s="22">
        <f t="shared" si="0"/>
        <v>0</v>
      </c>
      <c r="J207" s="38"/>
      <c r="K207" s="38"/>
      <c r="L207" s="38"/>
      <c r="M207" s="20">
        <f t="shared" si="1"/>
        <v>202</v>
      </c>
      <c r="N207" s="21">
        <f>IF(M207&lt;='Informações do financiamento'!$C$6,S206,"")</f>
        <v>16782.90252355624</v>
      </c>
      <c r="O207" s="21">
        <f>IF(M207&lt;='Informações do financiamento'!$C$6,N207*($C$2),"")</f>
        <v>140.22376340758657</v>
      </c>
      <c r="P207" s="21">
        <f>IF(M207&lt;='Informações do financiamento'!$C$6,N207+O207,"")</f>
        <v>16923.126286963827</v>
      </c>
      <c r="Q207" s="21">
        <f>IF(M207&lt;='Informações do financiamento'!$C$6,'Tabelas com amortização extra'!R207-'Tabelas com amortização extra'!O207,"")</f>
        <v>33.094254579400342</v>
      </c>
      <c r="R207" s="21">
        <f>IF(M207&lt;='Informações do financiamento'!$C$6,(N207*$C$2)/(1-(1/(1+$C$2)^('Informações do financiamento'!$C$6-M206)))+T207,"")</f>
        <v>173.31801798698692</v>
      </c>
      <c r="S207" s="21">
        <f>IF(M207&lt;='Informações do financiamento'!$C$6,P207-R207,"")</f>
        <v>16749.808268976838</v>
      </c>
      <c r="T207" s="22">
        <f t="shared" si="2"/>
        <v>0</v>
      </c>
      <c r="U207" s="27"/>
    </row>
    <row r="208" spans="1:21" ht="20.25" customHeight="1">
      <c r="A208" s="27"/>
      <c r="B208" s="20">
        <f>IF(B207&lt;'Informações do financiamento'!$C$6,('Tabelas com amortização extra'!B207+1),"")</f>
        <v>203</v>
      </c>
      <c r="C208" s="21">
        <f>IF(B208&lt;='Informações do financiamento'!$C$6,H207,"")</f>
        <v>9900</v>
      </c>
      <c r="D208" s="21">
        <f>IF(B208&lt;='Informações do financiamento'!$C$6,C208*($C$2),"")</f>
        <v>82.716041267988544</v>
      </c>
      <c r="E208" s="21">
        <f>IF(B208&lt;='Informações do financiamento'!$C$6,C208+D208,"")</f>
        <v>9982.7160412679877</v>
      </c>
      <c r="F208" s="21">
        <f>IF(I207=0,IF(B208&lt;='Informações do financiamento'!$C$6,F207,""),IF(B208&lt;='Informações do financiamento'!$C$6,H207/('Informações do financiamento'!$C$6-B208+1),""))</f>
        <v>50</v>
      </c>
      <c r="G208" s="21">
        <f>IF(B208&lt;='Informações do financiamento'!$C$6,F208+D208+I208,"")</f>
        <v>132.71604126798854</v>
      </c>
      <c r="H208" s="21">
        <f>IF(B208&lt;='Informações do financiamento'!$C$6,E208-G208,"")</f>
        <v>9850</v>
      </c>
      <c r="I208" s="22">
        <f t="shared" si="0"/>
        <v>0</v>
      </c>
      <c r="J208" s="38"/>
      <c r="K208" s="38"/>
      <c r="L208" s="38"/>
      <c r="M208" s="20">
        <f t="shared" si="1"/>
        <v>203</v>
      </c>
      <c r="N208" s="21">
        <f>IF(M208&lt;='Informações do financiamento'!$C$6,S207,"")</f>
        <v>16749.808268976838</v>
      </c>
      <c r="O208" s="21">
        <f>IF(M208&lt;='Informações do financiamento'!$C$6,N208*($C$2),"")</f>
        <v>139.94725575834181</v>
      </c>
      <c r="P208" s="21">
        <f>IF(M208&lt;='Informações do financiamento'!$C$6,N208+O208,"")</f>
        <v>16889.755524735181</v>
      </c>
      <c r="Q208" s="21">
        <f>IF(M208&lt;='Informações do financiamento'!$C$6,'Tabelas com amortização extra'!R208-'Tabelas com amortização extra'!O208,"")</f>
        <v>33.370762228645077</v>
      </c>
      <c r="R208" s="21">
        <f>IF(M208&lt;='Informações do financiamento'!$C$6,(N208*$C$2)/(1-(1/(1+$C$2)^('Informações do financiamento'!$C$6-M207)))+T208,"")</f>
        <v>173.31801798698689</v>
      </c>
      <c r="S208" s="21">
        <f>IF(M208&lt;='Informações do financiamento'!$C$6,P208-R208,"")</f>
        <v>16716.437506748196</v>
      </c>
      <c r="T208" s="22">
        <f t="shared" si="2"/>
        <v>0</v>
      </c>
      <c r="U208" s="27"/>
    </row>
    <row r="209" spans="1:21" ht="20.25" customHeight="1">
      <c r="A209" s="27"/>
      <c r="B209" s="20">
        <f>IF(B208&lt;'Informações do financiamento'!$C$6,('Tabelas com amortização extra'!B208+1),"")</f>
        <v>204</v>
      </c>
      <c r="C209" s="21">
        <f>IF(B209&lt;='Informações do financiamento'!$C$6,H208,"")</f>
        <v>9850</v>
      </c>
      <c r="D209" s="21">
        <f>IF(B209&lt;='Informações do financiamento'!$C$6,C209*($C$2),"")</f>
        <v>82.298283483806784</v>
      </c>
      <c r="E209" s="21">
        <f>IF(B209&lt;='Informações do financiamento'!$C$6,C209+D209,"")</f>
        <v>9932.2982834838076</v>
      </c>
      <c r="F209" s="21">
        <f>IF(I208=0,IF(B209&lt;='Informações do financiamento'!$C$6,F208,""),IF(B209&lt;='Informações do financiamento'!$C$6,H208/('Informações do financiamento'!$C$6-B209+1),""))</f>
        <v>50</v>
      </c>
      <c r="G209" s="21">
        <f>IF(B209&lt;='Informações do financiamento'!$C$6,F209+D209+I209,"")</f>
        <v>132.29828348380678</v>
      </c>
      <c r="H209" s="21">
        <f>IF(B209&lt;='Informações do financiamento'!$C$6,E209-G209,"")</f>
        <v>9800</v>
      </c>
      <c r="I209" s="22">
        <f t="shared" si="0"/>
        <v>0</v>
      </c>
      <c r="J209" s="38"/>
      <c r="K209" s="38"/>
      <c r="L209" s="38"/>
      <c r="M209" s="20">
        <f t="shared" si="1"/>
        <v>204</v>
      </c>
      <c r="N209" s="21">
        <f>IF(M209&lt;='Informações do financiamento'!$C$6,S208,"")</f>
        <v>16716.437506748196</v>
      </c>
      <c r="O209" s="21">
        <f>IF(M209&lt;='Informações do financiamento'!$C$6,N209*($C$2),"")</f>
        <v>139.66843784463993</v>
      </c>
      <c r="P209" s="21">
        <f>IF(M209&lt;='Informações do financiamento'!$C$6,N209+O209,"")</f>
        <v>16856.105944592837</v>
      </c>
      <c r="Q209" s="21">
        <f>IF(M209&lt;='Informações do financiamento'!$C$6,'Tabelas com amortização extra'!R209-'Tabelas com amortização extra'!O209,"")</f>
        <v>33.649580142346963</v>
      </c>
      <c r="R209" s="21">
        <f>IF(M209&lt;='Informações do financiamento'!$C$6,(N209*$C$2)/(1-(1/(1+$C$2)^('Informações do financiamento'!$C$6-M208)))+T209,"")</f>
        <v>173.31801798698689</v>
      </c>
      <c r="S209" s="21">
        <f>IF(M209&lt;='Informações do financiamento'!$C$6,P209-R209,"")</f>
        <v>16682.787926605852</v>
      </c>
      <c r="T209" s="22">
        <f t="shared" si="2"/>
        <v>0</v>
      </c>
      <c r="U209" s="27"/>
    </row>
    <row r="210" spans="1:21" ht="20.25" customHeight="1">
      <c r="A210" s="27"/>
      <c r="B210" s="20">
        <f>IF(B209&lt;'Informações do financiamento'!$C$6,('Tabelas com amortização extra'!B209+1),"")</f>
        <v>205</v>
      </c>
      <c r="C210" s="21">
        <f>IF(B210&lt;='Informações do financiamento'!$C$6,H209,"")</f>
        <v>9800</v>
      </c>
      <c r="D210" s="21">
        <f>IF(B210&lt;='Informações do financiamento'!$C$6,C210*($C$2),"")</f>
        <v>81.880525699625025</v>
      </c>
      <c r="E210" s="21">
        <f>IF(B210&lt;='Informações do financiamento'!$C$6,C210+D210,"")</f>
        <v>9881.8805256996257</v>
      </c>
      <c r="F210" s="21">
        <f>IF(I209=0,IF(B210&lt;='Informações do financiamento'!$C$6,F209,""),IF(B210&lt;='Informações do financiamento'!$C$6,H209/('Informações do financiamento'!$C$6-B210+1),""))</f>
        <v>50</v>
      </c>
      <c r="G210" s="21">
        <f>IF(B210&lt;='Informações do financiamento'!$C$6,F210+D210+I210,"")</f>
        <v>131.88052569962503</v>
      </c>
      <c r="H210" s="21">
        <f>IF(B210&lt;='Informações do financiamento'!$C$6,E210-G210,"")</f>
        <v>9750</v>
      </c>
      <c r="I210" s="22">
        <f t="shared" si="0"/>
        <v>0</v>
      </c>
      <c r="J210" s="38"/>
      <c r="K210" s="38"/>
      <c r="L210" s="38"/>
      <c r="M210" s="20">
        <f t="shared" si="1"/>
        <v>205</v>
      </c>
      <c r="N210" s="21">
        <f>IF(M210&lt;='Informações do financiamento'!$C$6,S209,"")</f>
        <v>16682.787926605852</v>
      </c>
      <c r="O210" s="21">
        <f>IF(M210&lt;='Informações do financiamento'!$C$6,N210*($C$2),"")</f>
        <v>139.38729036386169</v>
      </c>
      <c r="P210" s="21">
        <f>IF(M210&lt;='Informações do financiamento'!$C$6,N210+O210,"")</f>
        <v>16822.175216969714</v>
      </c>
      <c r="Q210" s="21">
        <f>IF(M210&lt;='Informações do financiamento'!$C$6,'Tabelas com amortização extra'!R210-'Tabelas com amortização extra'!O210,"")</f>
        <v>33.93072762312525</v>
      </c>
      <c r="R210" s="21">
        <f>IF(M210&lt;='Informações do financiamento'!$C$6,(N210*$C$2)/(1-(1/(1+$C$2)^('Informações do financiamento'!$C$6-M209)))+T210,"")</f>
        <v>173.31801798698694</v>
      </c>
      <c r="S210" s="21">
        <f>IF(M210&lt;='Informações do financiamento'!$C$6,P210-R210,"")</f>
        <v>16648.857198982725</v>
      </c>
      <c r="T210" s="22">
        <f t="shared" si="2"/>
        <v>0</v>
      </c>
      <c r="U210" s="27"/>
    </row>
    <row r="211" spans="1:21" ht="20.25" customHeight="1">
      <c r="A211" s="27"/>
      <c r="B211" s="20">
        <f>IF(B210&lt;'Informações do financiamento'!$C$6,('Tabelas com amortização extra'!B210+1),"")</f>
        <v>206</v>
      </c>
      <c r="C211" s="21">
        <f>IF(B211&lt;='Informações do financiamento'!$C$6,H210,"")</f>
        <v>9750</v>
      </c>
      <c r="D211" s="21">
        <f>IF(B211&lt;='Informações do financiamento'!$C$6,C211*($C$2),"")</f>
        <v>81.462767915443266</v>
      </c>
      <c r="E211" s="21">
        <f>IF(B211&lt;='Informações do financiamento'!$C$6,C211+D211,"")</f>
        <v>9831.4627679154437</v>
      </c>
      <c r="F211" s="21">
        <f>IF(I210=0,IF(B211&lt;='Informações do financiamento'!$C$6,F210,""),IF(B211&lt;='Informações do financiamento'!$C$6,H210/('Informações do financiamento'!$C$6-B211+1),""))</f>
        <v>50</v>
      </c>
      <c r="G211" s="21">
        <f>IF(B211&lt;='Informações do financiamento'!$C$6,F211+D211+I211,"")</f>
        <v>131.46276791544327</v>
      </c>
      <c r="H211" s="21">
        <f>IF(B211&lt;='Informações do financiamento'!$C$6,E211-G211,"")</f>
        <v>9700</v>
      </c>
      <c r="I211" s="22">
        <f t="shared" si="0"/>
        <v>0</v>
      </c>
      <c r="J211" s="38"/>
      <c r="K211" s="38"/>
      <c r="L211" s="38"/>
      <c r="M211" s="20">
        <f t="shared" si="1"/>
        <v>206</v>
      </c>
      <c r="N211" s="21">
        <f>IF(M211&lt;='Informações do financiamento'!$C$6,S210,"")</f>
        <v>16648.857198982725</v>
      </c>
      <c r="O211" s="21">
        <f>IF(M211&lt;='Informações do financiamento'!$C$6,N211*($C$2),"")</f>
        <v>139.10379385211144</v>
      </c>
      <c r="P211" s="21">
        <f>IF(M211&lt;='Informações do financiamento'!$C$6,N211+O211,"")</f>
        <v>16787.960992834836</v>
      </c>
      <c r="Q211" s="21">
        <f>IF(M211&lt;='Informações do financiamento'!$C$6,'Tabelas com amortização extra'!R211-'Tabelas com amortização extra'!O211,"")</f>
        <v>34.214224134875479</v>
      </c>
      <c r="R211" s="21">
        <f>IF(M211&lt;='Informações do financiamento'!$C$6,(N211*$C$2)/(1-(1/(1+$C$2)^('Informações do financiamento'!$C$6-M210)))+T211,"")</f>
        <v>173.31801798698692</v>
      </c>
      <c r="S211" s="21">
        <f>IF(M211&lt;='Informações do financiamento'!$C$6,P211-R211,"")</f>
        <v>16614.642974847848</v>
      </c>
      <c r="T211" s="22">
        <f t="shared" si="2"/>
        <v>0</v>
      </c>
      <c r="U211" s="27"/>
    </row>
    <row r="212" spans="1:21" ht="20.25" customHeight="1">
      <c r="A212" s="27"/>
      <c r="B212" s="20">
        <f>IF(B211&lt;'Informações do financiamento'!$C$6,('Tabelas com amortização extra'!B211+1),"")</f>
        <v>207</v>
      </c>
      <c r="C212" s="21">
        <f>IF(B212&lt;='Informações do financiamento'!$C$6,H211,"")</f>
        <v>9700</v>
      </c>
      <c r="D212" s="21">
        <f>IF(B212&lt;='Informações do financiamento'!$C$6,C212*($C$2),"")</f>
        <v>81.045010131261506</v>
      </c>
      <c r="E212" s="21">
        <f>IF(B212&lt;='Informações do financiamento'!$C$6,C212+D212,"")</f>
        <v>9781.0450101312617</v>
      </c>
      <c r="F212" s="21">
        <f>IF(I211=0,IF(B212&lt;='Informações do financiamento'!$C$6,F211,""),IF(B212&lt;='Informações do financiamento'!$C$6,H211/('Informações do financiamento'!$C$6-B212+1),""))</f>
        <v>50</v>
      </c>
      <c r="G212" s="21">
        <f>IF(B212&lt;='Informações do financiamento'!$C$6,F212+D212+I212,"")</f>
        <v>131.04501013126151</v>
      </c>
      <c r="H212" s="21">
        <f>IF(B212&lt;='Informações do financiamento'!$C$6,E212-G212,"")</f>
        <v>9650</v>
      </c>
      <c r="I212" s="22">
        <f t="shared" si="0"/>
        <v>0</v>
      </c>
      <c r="J212" s="38"/>
      <c r="K212" s="38"/>
      <c r="L212" s="38"/>
      <c r="M212" s="20">
        <f t="shared" si="1"/>
        <v>207</v>
      </c>
      <c r="N212" s="21">
        <f>IF(M212&lt;='Informações do financiamento'!$C$6,S211,"")</f>
        <v>16614.642974847848</v>
      </c>
      <c r="O212" s="21">
        <f>IF(M212&lt;='Informações do financiamento'!$C$6,N212*($C$2),"")</f>
        <v>138.81792868286976</v>
      </c>
      <c r="P212" s="21">
        <f>IF(M212&lt;='Informações do financiamento'!$C$6,N212+O212,"")</f>
        <v>16753.460903530718</v>
      </c>
      <c r="Q212" s="21">
        <f>IF(M212&lt;='Informações do financiamento'!$C$6,'Tabelas com amortização extra'!R212-'Tabelas com amortização extra'!O212,"")</f>
        <v>34.500089304117182</v>
      </c>
      <c r="R212" s="21">
        <f>IF(M212&lt;='Informações do financiamento'!$C$6,(N212*$C$2)/(1-(1/(1+$C$2)^('Informações do financiamento'!$C$6-M211)))+T212,"")</f>
        <v>173.31801798698694</v>
      </c>
      <c r="S212" s="21">
        <f>IF(M212&lt;='Informações do financiamento'!$C$6,P212-R212,"")</f>
        <v>16580.14288554373</v>
      </c>
      <c r="T212" s="22">
        <f t="shared" si="2"/>
        <v>0</v>
      </c>
      <c r="U212" s="27"/>
    </row>
    <row r="213" spans="1:21" ht="20.25" customHeight="1">
      <c r="A213" s="27"/>
      <c r="B213" s="20">
        <f>IF(B212&lt;'Informações do financiamento'!$C$6,('Tabelas com amortização extra'!B212+1),"")</f>
        <v>208</v>
      </c>
      <c r="C213" s="21">
        <f>IF(B213&lt;='Informações do financiamento'!$C$6,H212,"")</f>
        <v>9650</v>
      </c>
      <c r="D213" s="21">
        <f>IF(B213&lt;='Informações do financiamento'!$C$6,C213*($C$2),"")</f>
        <v>80.627252347079747</v>
      </c>
      <c r="E213" s="21">
        <f>IF(B213&lt;='Informações do financiamento'!$C$6,C213+D213,"")</f>
        <v>9730.6272523470798</v>
      </c>
      <c r="F213" s="21">
        <f>IF(I212=0,IF(B213&lt;='Informações do financiamento'!$C$6,F212,""),IF(B213&lt;='Informações do financiamento'!$C$6,H212/('Informações do financiamento'!$C$6-B213+1),""))</f>
        <v>50</v>
      </c>
      <c r="G213" s="21">
        <f>IF(B213&lt;='Informações do financiamento'!$C$6,F213+D213+I213,"")</f>
        <v>130.62725234707975</v>
      </c>
      <c r="H213" s="21">
        <f>IF(B213&lt;='Informações do financiamento'!$C$6,E213-G213,"")</f>
        <v>9600</v>
      </c>
      <c r="I213" s="22">
        <f t="shared" si="0"/>
        <v>0</v>
      </c>
      <c r="J213" s="38"/>
      <c r="K213" s="38"/>
      <c r="L213" s="38"/>
      <c r="M213" s="20">
        <f t="shared" si="1"/>
        <v>208</v>
      </c>
      <c r="N213" s="21">
        <f>IF(M213&lt;='Informações do financiamento'!$C$6,S212,"")</f>
        <v>16580.14288554373</v>
      </c>
      <c r="O213" s="21">
        <f>IF(M213&lt;='Informações do financiamento'!$C$6,N213*($C$2),"")</f>
        <v>138.52967506563454</v>
      </c>
      <c r="P213" s="21">
        <f>IF(M213&lt;='Informações do financiamento'!$C$6,N213+O213,"")</f>
        <v>16718.672560609364</v>
      </c>
      <c r="Q213" s="21">
        <f>IF(M213&lt;='Informações do financiamento'!$C$6,'Tabelas com amortização extra'!R213-'Tabelas com amortização extra'!O213,"")</f>
        <v>34.788342921352381</v>
      </c>
      <c r="R213" s="21">
        <f>IF(M213&lt;='Informações do financiamento'!$C$6,(N213*$C$2)/(1-(1/(1+$C$2)^('Informações do financiamento'!$C$6-M212)))+T213,"")</f>
        <v>173.31801798698692</v>
      </c>
      <c r="S213" s="21">
        <f>IF(M213&lt;='Informações do financiamento'!$C$6,P213-R213,"")</f>
        <v>16545.354542622375</v>
      </c>
      <c r="T213" s="22">
        <f t="shared" si="2"/>
        <v>0</v>
      </c>
      <c r="U213" s="27"/>
    </row>
    <row r="214" spans="1:21" ht="20.25" customHeight="1">
      <c r="A214" s="27"/>
      <c r="B214" s="20">
        <f>IF(B213&lt;'Informações do financiamento'!$C$6,('Tabelas com amortização extra'!B213+1),"")</f>
        <v>209</v>
      </c>
      <c r="C214" s="21">
        <f>IF(B214&lt;='Informações do financiamento'!$C$6,H213,"")</f>
        <v>9600</v>
      </c>
      <c r="D214" s="21">
        <f>IF(B214&lt;='Informações do financiamento'!$C$6,C214*($C$2),"")</f>
        <v>80.209494562897987</v>
      </c>
      <c r="E214" s="21">
        <f>IF(B214&lt;='Informações do financiamento'!$C$6,C214+D214,"")</f>
        <v>9680.2094945628978</v>
      </c>
      <c r="F214" s="21">
        <f>IF(I213=0,IF(B214&lt;='Informações do financiamento'!$C$6,F213,""),IF(B214&lt;='Informações do financiamento'!$C$6,H213/('Informações do financiamento'!$C$6-B214+1),""))</f>
        <v>50</v>
      </c>
      <c r="G214" s="21">
        <f>IF(B214&lt;='Informações do financiamento'!$C$6,F214+D214+I214,"")</f>
        <v>130.20949456289799</v>
      </c>
      <c r="H214" s="21">
        <f>IF(B214&lt;='Informações do financiamento'!$C$6,E214-G214,"")</f>
        <v>9550</v>
      </c>
      <c r="I214" s="22">
        <f t="shared" si="0"/>
        <v>0</v>
      </c>
      <c r="J214" s="38"/>
      <c r="K214" s="38"/>
      <c r="L214" s="38"/>
      <c r="M214" s="20">
        <f t="shared" si="1"/>
        <v>209</v>
      </c>
      <c r="N214" s="21">
        <f>IF(M214&lt;='Informações do financiamento'!$C$6,S213,"")</f>
        <v>16545.354542622375</v>
      </c>
      <c r="O214" s="21">
        <f>IF(M214&lt;='Informações do financiamento'!$C$6,N214*($C$2),"")</f>
        <v>138.23901304455094</v>
      </c>
      <c r="P214" s="21">
        <f>IF(M214&lt;='Informações do financiamento'!$C$6,N214+O214,"")</f>
        <v>16683.593555666925</v>
      </c>
      <c r="Q214" s="21">
        <f>IF(M214&lt;='Informações do financiamento'!$C$6,'Tabelas com amortização extra'!R214-'Tabelas com amortização extra'!O214,"")</f>
        <v>35.079004942435972</v>
      </c>
      <c r="R214" s="21">
        <f>IF(M214&lt;='Informações do financiamento'!$C$6,(N214*$C$2)/(1-(1/(1+$C$2)^('Informações do financiamento'!$C$6-M213)))+T214,"")</f>
        <v>173.31801798698692</v>
      </c>
      <c r="S214" s="21">
        <f>IF(M214&lt;='Informações do financiamento'!$C$6,P214-R214,"")</f>
        <v>16510.275537679936</v>
      </c>
      <c r="T214" s="22">
        <f t="shared" si="2"/>
        <v>0</v>
      </c>
      <c r="U214" s="27"/>
    </row>
    <row r="215" spans="1:21" ht="20.25" customHeight="1">
      <c r="A215" s="27"/>
      <c r="B215" s="20">
        <f>IF(B214&lt;'Informações do financiamento'!$C$6,('Tabelas com amortização extra'!B214+1),"")</f>
        <v>210</v>
      </c>
      <c r="C215" s="21">
        <f>IF(B215&lt;='Informações do financiamento'!$C$6,H214,"")</f>
        <v>9550</v>
      </c>
      <c r="D215" s="21">
        <f>IF(B215&lt;='Informações do financiamento'!$C$6,C215*($C$2),"")</f>
        <v>79.791736778716228</v>
      </c>
      <c r="E215" s="21">
        <f>IF(B215&lt;='Informações do financiamento'!$C$6,C215+D215,"")</f>
        <v>9629.7917367787159</v>
      </c>
      <c r="F215" s="21">
        <f>IF(I214=0,IF(B215&lt;='Informações do financiamento'!$C$6,F214,""),IF(B215&lt;='Informações do financiamento'!$C$6,H214/('Informações do financiamento'!$C$6-B215+1),""))</f>
        <v>50</v>
      </c>
      <c r="G215" s="21">
        <f>IF(B215&lt;='Informações do financiamento'!$C$6,F215+D215+I215,"")</f>
        <v>129.79173677871623</v>
      </c>
      <c r="H215" s="21">
        <f>IF(B215&lt;='Informações do financiamento'!$C$6,E215-G215,"")</f>
        <v>9500</v>
      </c>
      <c r="I215" s="22">
        <f t="shared" si="0"/>
        <v>0</v>
      </c>
      <c r="J215" s="38"/>
      <c r="K215" s="38"/>
      <c r="L215" s="38"/>
      <c r="M215" s="20">
        <f t="shared" si="1"/>
        <v>210</v>
      </c>
      <c r="N215" s="21">
        <f>IF(M215&lt;='Informações do financiamento'!$C$6,S214,"")</f>
        <v>16510.275537679936</v>
      </c>
      <c r="O215" s="21">
        <f>IF(M215&lt;='Informações do financiamento'!$C$6,N215*($C$2),"")</f>
        <v>137.94592249702984</v>
      </c>
      <c r="P215" s="21">
        <f>IF(M215&lt;='Informações do financiamento'!$C$6,N215+O215,"")</f>
        <v>16648.221460176967</v>
      </c>
      <c r="Q215" s="21">
        <f>IF(M215&lt;='Informações do financiamento'!$C$6,'Tabelas com amortização extra'!R215-'Tabelas com amortização extra'!O215,"")</f>
        <v>35.372095489957019</v>
      </c>
      <c r="R215" s="21">
        <f>IF(M215&lt;='Informações do financiamento'!$C$6,(N215*$C$2)/(1-(1/(1+$C$2)^('Informações do financiamento'!$C$6-M214)))+T215,"")</f>
        <v>173.31801798698686</v>
      </c>
      <c r="S215" s="21">
        <f>IF(M215&lt;='Informações do financiamento'!$C$6,P215-R215,"")</f>
        <v>16474.903442189981</v>
      </c>
      <c r="T215" s="22">
        <f t="shared" si="2"/>
        <v>0</v>
      </c>
      <c r="U215" s="27"/>
    </row>
    <row r="216" spans="1:21" ht="20.25" customHeight="1">
      <c r="A216" s="27"/>
      <c r="B216" s="20">
        <f>IF(B215&lt;'Informações do financiamento'!$C$6,('Tabelas com amortização extra'!B215+1),"")</f>
        <v>211</v>
      </c>
      <c r="C216" s="21">
        <f>IF(B216&lt;='Informações do financiamento'!$C$6,H215,"")</f>
        <v>9500</v>
      </c>
      <c r="D216" s="21">
        <f>IF(B216&lt;='Informações do financiamento'!$C$6,C216*($C$2),"")</f>
        <v>79.373978994534468</v>
      </c>
      <c r="E216" s="21">
        <f>IF(B216&lt;='Informações do financiamento'!$C$6,C216+D216,"")</f>
        <v>9579.3739789945339</v>
      </c>
      <c r="F216" s="21">
        <f>IF(I215=0,IF(B216&lt;='Informações do financiamento'!$C$6,F215,""),IF(B216&lt;='Informações do financiamento'!$C$6,H215/('Informações do financiamento'!$C$6-B216+1),""))</f>
        <v>50</v>
      </c>
      <c r="G216" s="21">
        <f>IF(B216&lt;='Informações do financiamento'!$C$6,F216+D216+I216,"")</f>
        <v>129.37397899453447</v>
      </c>
      <c r="H216" s="21">
        <f>IF(B216&lt;='Informações do financiamento'!$C$6,E216-G216,"")</f>
        <v>9450</v>
      </c>
      <c r="I216" s="22">
        <f t="shared" si="0"/>
        <v>0</v>
      </c>
      <c r="J216" s="38"/>
      <c r="K216" s="38"/>
      <c r="L216" s="38"/>
      <c r="M216" s="20">
        <f t="shared" si="1"/>
        <v>211</v>
      </c>
      <c r="N216" s="21">
        <f>IF(M216&lt;='Informações do financiamento'!$C$6,S215,"")</f>
        <v>16474.903442189981</v>
      </c>
      <c r="O216" s="21">
        <f>IF(M216&lt;='Informações do financiamento'!$C$6,N216*($C$2),"")</f>
        <v>137.65038313235485</v>
      </c>
      <c r="P216" s="21">
        <f>IF(M216&lt;='Informações do financiamento'!$C$6,N216+O216,"")</f>
        <v>16612.553825322335</v>
      </c>
      <c r="Q216" s="21">
        <f>IF(M216&lt;='Informações do financiamento'!$C$6,'Tabelas com amortização extra'!R216-'Tabelas com amortização extra'!O216,"")</f>
        <v>35.667634854632013</v>
      </c>
      <c r="R216" s="21">
        <f>IF(M216&lt;='Informações do financiamento'!$C$6,(N216*$C$2)/(1-(1/(1+$C$2)^('Informações do financiamento'!$C$6-M215)))+T216,"")</f>
        <v>173.31801798698686</v>
      </c>
      <c r="S216" s="21">
        <f>IF(M216&lt;='Informações do financiamento'!$C$6,P216-R216,"")</f>
        <v>16439.23580733535</v>
      </c>
      <c r="T216" s="22">
        <f t="shared" si="2"/>
        <v>0</v>
      </c>
      <c r="U216" s="27"/>
    </row>
    <row r="217" spans="1:21" ht="20.25" customHeight="1">
      <c r="A217" s="27"/>
      <c r="B217" s="20">
        <f>IF(B216&lt;'Informações do financiamento'!$C$6,('Tabelas com amortização extra'!B216+1),"")</f>
        <v>212</v>
      </c>
      <c r="C217" s="21">
        <f>IF(B217&lt;='Informações do financiamento'!$C$6,H216,"")</f>
        <v>9450</v>
      </c>
      <c r="D217" s="21">
        <f>IF(B217&lt;='Informações do financiamento'!$C$6,C217*($C$2),"")</f>
        <v>78.956221210352709</v>
      </c>
      <c r="E217" s="21">
        <f>IF(B217&lt;='Informações do financiamento'!$C$6,C217+D217,"")</f>
        <v>9528.9562212103519</v>
      </c>
      <c r="F217" s="21">
        <f>IF(I216=0,IF(B217&lt;='Informações do financiamento'!$C$6,F216,""),IF(B217&lt;='Informações do financiamento'!$C$6,H216/('Informações do financiamento'!$C$6-B217+1),""))</f>
        <v>50</v>
      </c>
      <c r="G217" s="21">
        <f>IF(B217&lt;='Informações do financiamento'!$C$6,F217+D217+I217,"")</f>
        <v>128.95622121035271</v>
      </c>
      <c r="H217" s="21">
        <f>IF(B217&lt;='Informações do financiamento'!$C$6,E217-G217,"")</f>
        <v>9400</v>
      </c>
      <c r="I217" s="22">
        <f t="shared" si="0"/>
        <v>0</v>
      </c>
      <c r="J217" s="38"/>
      <c r="K217" s="38"/>
      <c r="L217" s="38"/>
      <c r="M217" s="20">
        <f t="shared" si="1"/>
        <v>212</v>
      </c>
      <c r="N217" s="21">
        <f>IF(M217&lt;='Informações do financiamento'!$C$6,S216,"")</f>
        <v>16439.23580733535</v>
      </c>
      <c r="O217" s="21">
        <f>IF(M217&lt;='Informações do financiamento'!$C$6,N217*($C$2),"")</f>
        <v>137.35237449027736</v>
      </c>
      <c r="P217" s="21">
        <f>IF(M217&lt;='Informações do financiamento'!$C$6,N217+O217,"")</f>
        <v>16576.588181825628</v>
      </c>
      <c r="Q217" s="21">
        <f>IF(M217&lt;='Informações do financiamento'!$C$6,'Tabelas com amortização extra'!R217-'Tabelas com amortização extra'!O217,"")</f>
        <v>35.965643496709532</v>
      </c>
      <c r="R217" s="21">
        <f>IF(M217&lt;='Informações do financiamento'!$C$6,(N217*$C$2)/(1-(1/(1+$C$2)^('Informações do financiamento'!$C$6-M216)))+T217,"")</f>
        <v>173.31801798698689</v>
      </c>
      <c r="S217" s="21">
        <f>IF(M217&lt;='Informações do financiamento'!$C$6,P217-R217,"")</f>
        <v>16403.270163838642</v>
      </c>
      <c r="T217" s="22">
        <f t="shared" si="2"/>
        <v>0</v>
      </c>
      <c r="U217" s="27"/>
    </row>
    <row r="218" spans="1:21" ht="20.25" customHeight="1">
      <c r="A218" s="27"/>
      <c r="B218" s="20">
        <f>IF(B217&lt;'Informações do financiamento'!$C$6,('Tabelas com amortização extra'!B217+1),"")</f>
        <v>213</v>
      </c>
      <c r="C218" s="21">
        <f>IF(B218&lt;='Informações do financiamento'!$C$6,H217,"")</f>
        <v>9400</v>
      </c>
      <c r="D218" s="21">
        <f>IF(B218&lt;='Informações do financiamento'!$C$6,C218*($C$2),"")</f>
        <v>78.538463426170949</v>
      </c>
      <c r="E218" s="21">
        <f>IF(B218&lt;='Informações do financiamento'!$C$6,C218+D218,"")</f>
        <v>9478.5384634261718</v>
      </c>
      <c r="F218" s="21">
        <f>IF(I217=0,IF(B218&lt;='Informações do financiamento'!$C$6,F217,""),IF(B218&lt;='Informações do financiamento'!$C$6,H217/('Informações do financiamento'!$C$6-B218+1),""))</f>
        <v>50</v>
      </c>
      <c r="G218" s="21">
        <f>IF(B218&lt;='Informações do financiamento'!$C$6,F218+D218+I218,"")</f>
        <v>128.53846342617095</v>
      </c>
      <c r="H218" s="21">
        <f>IF(B218&lt;='Informações do financiamento'!$C$6,E218-G218,"")</f>
        <v>9350</v>
      </c>
      <c r="I218" s="22">
        <f t="shared" si="0"/>
        <v>0</v>
      </c>
      <c r="J218" s="38"/>
      <c r="K218" s="38"/>
      <c r="L218" s="38"/>
      <c r="M218" s="20">
        <f t="shared" si="1"/>
        <v>213</v>
      </c>
      <c r="N218" s="21">
        <f>IF(M218&lt;='Informações do financiamento'!$C$6,S217,"")</f>
        <v>16403.270163838642</v>
      </c>
      <c r="O218" s="21">
        <f>IF(M218&lt;='Informações do financiamento'!$C$6,N218*($C$2),"")</f>
        <v>137.05187593960025</v>
      </c>
      <c r="P218" s="21">
        <f>IF(M218&lt;='Informações do financiamento'!$C$6,N218+O218,"")</f>
        <v>16540.322039778242</v>
      </c>
      <c r="Q218" s="21">
        <f>IF(M218&lt;='Informações do financiamento'!$C$6,'Tabelas com amortização extra'!R218-'Tabelas com amortização extra'!O218,"")</f>
        <v>36.266142047386666</v>
      </c>
      <c r="R218" s="21">
        <f>IF(M218&lt;='Informações do financiamento'!$C$6,(N218*$C$2)/(1-(1/(1+$C$2)^('Informações do financiamento'!$C$6-M217)))+T218,"")</f>
        <v>173.31801798698692</v>
      </c>
      <c r="S218" s="21">
        <f>IF(M218&lt;='Informações do financiamento'!$C$6,P218-R218,"")</f>
        <v>16367.004021791256</v>
      </c>
      <c r="T218" s="22">
        <f t="shared" si="2"/>
        <v>0</v>
      </c>
      <c r="U218" s="27"/>
    </row>
    <row r="219" spans="1:21" ht="20.25" customHeight="1">
      <c r="A219" s="27"/>
      <c r="B219" s="20">
        <f>IF(B218&lt;'Informações do financiamento'!$C$6,('Tabelas com amortização extra'!B218+1),"")</f>
        <v>214</v>
      </c>
      <c r="C219" s="21">
        <f>IF(B219&lt;='Informações do financiamento'!$C$6,H218,"")</f>
        <v>9350</v>
      </c>
      <c r="D219" s="21">
        <f>IF(B219&lt;='Informações do financiamento'!$C$6,C219*($C$2),"")</f>
        <v>78.12070564198919</v>
      </c>
      <c r="E219" s="21">
        <f>IF(B219&lt;='Informações do financiamento'!$C$6,C219+D219,"")</f>
        <v>9428.1207056419898</v>
      </c>
      <c r="F219" s="21">
        <f>IF(I218=0,IF(B219&lt;='Informações do financiamento'!$C$6,F218,""),IF(B219&lt;='Informações do financiamento'!$C$6,H218/('Informações do financiamento'!$C$6-B219+1),""))</f>
        <v>50</v>
      </c>
      <c r="G219" s="21">
        <f>IF(B219&lt;='Informações do financiamento'!$C$6,F219+D219+I219,"")</f>
        <v>128.12070564198919</v>
      </c>
      <c r="H219" s="21">
        <f>IF(B219&lt;='Informações do financiamento'!$C$6,E219-G219,"")</f>
        <v>9300</v>
      </c>
      <c r="I219" s="22">
        <f t="shared" si="0"/>
        <v>0</v>
      </c>
      <c r="J219" s="38"/>
      <c r="K219" s="38"/>
      <c r="L219" s="38"/>
      <c r="M219" s="20">
        <f t="shared" si="1"/>
        <v>214</v>
      </c>
      <c r="N219" s="21">
        <f>IF(M219&lt;='Informações do financiamento'!$C$6,S218,"")</f>
        <v>16367.004021791256</v>
      </c>
      <c r="O219" s="21">
        <f>IF(M219&lt;='Informações do financiamento'!$C$6,N219*($C$2),"")</f>
        <v>136.74886667674949</v>
      </c>
      <c r="P219" s="21">
        <f>IF(M219&lt;='Informações do financiamento'!$C$6,N219+O219,"")</f>
        <v>16503.752888468007</v>
      </c>
      <c r="Q219" s="21">
        <f>IF(M219&lt;='Informações do financiamento'!$C$6,'Tabelas com amortização extra'!R219-'Tabelas com amortização extra'!O219,"")</f>
        <v>36.569151310237402</v>
      </c>
      <c r="R219" s="21">
        <f>IF(M219&lt;='Informações do financiamento'!$C$6,(N219*$C$2)/(1-(1/(1+$C$2)^('Informações do financiamento'!$C$6-M218)))+T219,"")</f>
        <v>173.31801798698689</v>
      </c>
      <c r="S219" s="21">
        <f>IF(M219&lt;='Informações do financiamento'!$C$6,P219-R219,"")</f>
        <v>16330.43487048102</v>
      </c>
      <c r="T219" s="22">
        <f t="shared" si="2"/>
        <v>0</v>
      </c>
      <c r="U219" s="27"/>
    </row>
    <row r="220" spans="1:21" ht="20.25" customHeight="1">
      <c r="A220" s="27"/>
      <c r="B220" s="20">
        <f>IF(B219&lt;'Informações do financiamento'!$C$6,('Tabelas com amortização extra'!B219+1),"")</f>
        <v>215</v>
      </c>
      <c r="C220" s="21">
        <f>IF(B220&lt;='Informações do financiamento'!$C$6,H219,"")</f>
        <v>9300</v>
      </c>
      <c r="D220" s="21">
        <f>IF(B220&lt;='Informações do financiamento'!$C$6,C220*($C$2),"")</f>
        <v>77.70294785780743</v>
      </c>
      <c r="E220" s="21">
        <f>IF(B220&lt;='Informações do financiamento'!$C$6,C220+D220,"")</f>
        <v>9377.7029478578079</v>
      </c>
      <c r="F220" s="21">
        <f>IF(I219=0,IF(B220&lt;='Informações do financiamento'!$C$6,F219,""),IF(B220&lt;='Informações do financiamento'!$C$6,H219/('Informações do financiamento'!$C$6-B220+1),""))</f>
        <v>50</v>
      </c>
      <c r="G220" s="21">
        <f>IF(B220&lt;='Informações do financiamento'!$C$6,F220+D220+I220,"")</f>
        <v>127.70294785780743</v>
      </c>
      <c r="H220" s="21">
        <f>IF(B220&lt;='Informações do financiamento'!$C$6,E220-G220,"")</f>
        <v>9250</v>
      </c>
      <c r="I220" s="22">
        <f t="shared" si="0"/>
        <v>0</v>
      </c>
      <c r="J220" s="38"/>
      <c r="K220" s="38"/>
      <c r="L220" s="38"/>
      <c r="M220" s="20">
        <f t="shared" si="1"/>
        <v>215</v>
      </c>
      <c r="N220" s="21">
        <f>IF(M220&lt;='Informações do financiamento'!$C$6,S219,"")</f>
        <v>16330.43487048102</v>
      </c>
      <c r="O220" s="21">
        <f>IF(M220&lt;='Informações do financiamento'!$C$6,N220*($C$2),"")</f>
        <v>136.44332572433407</v>
      </c>
      <c r="P220" s="21">
        <f>IF(M220&lt;='Informações do financiamento'!$C$6,N220+O220,"")</f>
        <v>16466.878196205354</v>
      </c>
      <c r="Q220" s="21">
        <f>IF(M220&lt;='Informações do financiamento'!$C$6,'Tabelas com amortização extra'!R220-'Tabelas com amortização extra'!O220,"")</f>
        <v>36.874692262652871</v>
      </c>
      <c r="R220" s="21">
        <f>IF(M220&lt;='Informações do financiamento'!$C$6,(N220*$C$2)/(1-(1/(1+$C$2)^('Informações do financiamento'!$C$6-M219)))+T220,"")</f>
        <v>173.31801798698694</v>
      </c>
      <c r="S220" s="21">
        <f>IF(M220&lt;='Informações do financiamento'!$C$6,P220-R220,"")</f>
        <v>16293.560178218368</v>
      </c>
      <c r="T220" s="22">
        <f t="shared" si="2"/>
        <v>0</v>
      </c>
      <c r="U220" s="27"/>
    </row>
    <row r="221" spans="1:21" ht="20.25" customHeight="1">
      <c r="A221" s="27"/>
      <c r="B221" s="20">
        <f>IF(B220&lt;'Informações do financiamento'!$C$6,('Tabelas com amortização extra'!B220+1),"")</f>
        <v>216</v>
      </c>
      <c r="C221" s="21">
        <f>IF(B221&lt;='Informações do financiamento'!$C$6,H220,"")</f>
        <v>9250</v>
      </c>
      <c r="D221" s="21">
        <f>IF(B221&lt;='Informações do financiamento'!$C$6,C221*($C$2),"")</f>
        <v>77.285190073625671</v>
      </c>
      <c r="E221" s="21">
        <f>IF(B221&lt;='Informações do financiamento'!$C$6,C221+D221,"")</f>
        <v>9327.2851900736259</v>
      </c>
      <c r="F221" s="21">
        <f>IF(I220=0,IF(B221&lt;='Informações do financiamento'!$C$6,F220,""),IF(B221&lt;='Informações do financiamento'!$C$6,H220/('Informações do financiamento'!$C$6-B221+1),""))</f>
        <v>50</v>
      </c>
      <c r="G221" s="21">
        <f>IF(B221&lt;='Informações do financiamento'!$C$6,F221+D221+I221,"")</f>
        <v>127.28519007362567</v>
      </c>
      <c r="H221" s="21">
        <f>IF(B221&lt;='Informações do financiamento'!$C$6,E221-G221,"")</f>
        <v>9200</v>
      </c>
      <c r="I221" s="22">
        <f t="shared" si="0"/>
        <v>0</v>
      </c>
      <c r="J221" s="38"/>
      <c r="K221" s="38"/>
      <c r="L221" s="38"/>
      <c r="M221" s="20">
        <f t="shared" si="1"/>
        <v>216</v>
      </c>
      <c r="N221" s="21">
        <f>IF(M221&lt;='Informações do financiamento'!$C$6,S220,"")</f>
        <v>16293.560178218368</v>
      </c>
      <c r="O221" s="21">
        <f>IF(M221&lt;='Informações do financiamento'!$C$6,N221*($C$2),"")</f>
        <v>136.13523192969348</v>
      </c>
      <c r="P221" s="21">
        <f>IF(M221&lt;='Informações do financiamento'!$C$6,N221+O221,"")</f>
        <v>16429.695410148062</v>
      </c>
      <c r="Q221" s="21">
        <f>IF(M221&lt;='Informações do financiamento'!$C$6,'Tabelas com amortização extra'!R221-'Tabelas com amortização extra'!O221,"")</f>
        <v>37.182786057293498</v>
      </c>
      <c r="R221" s="21">
        <f>IF(M221&lt;='Informações do financiamento'!$C$6,(N221*$C$2)/(1-(1/(1+$C$2)^('Informações do financiamento'!$C$6-M220)))+T221,"")</f>
        <v>173.31801798698697</v>
      </c>
      <c r="S221" s="21">
        <f>IF(M221&lt;='Informações do financiamento'!$C$6,P221-R221,"")</f>
        <v>16256.377392161075</v>
      </c>
      <c r="T221" s="22">
        <f t="shared" si="2"/>
        <v>0</v>
      </c>
      <c r="U221" s="27"/>
    </row>
    <row r="222" spans="1:21" ht="20.25" customHeight="1">
      <c r="A222" s="27"/>
      <c r="B222" s="20">
        <f>IF(B221&lt;'Informações do financiamento'!$C$6,('Tabelas com amortização extra'!B221+1),"")</f>
        <v>217</v>
      </c>
      <c r="C222" s="21">
        <f>IF(B222&lt;='Informações do financiamento'!$C$6,H221,"")</f>
        <v>9200</v>
      </c>
      <c r="D222" s="21">
        <f>IF(B222&lt;='Informações do financiamento'!$C$6,C222*($C$2),"")</f>
        <v>76.867432289443911</v>
      </c>
      <c r="E222" s="21">
        <f>IF(B222&lt;='Informações do financiamento'!$C$6,C222+D222,"")</f>
        <v>9276.867432289444</v>
      </c>
      <c r="F222" s="21">
        <f>IF(I221=0,IF(B222&lt;='Informações do financiamento'!$C$6,F221,""),IF(B222&lt;='Informações do financiamento'!$C$6,H221/('Informações do financiamento'!$C$6-B222+1),""))</f>
        <v>50</v>
      </c>
      <c r="G222" s="21">
        <f>IF(B222&lt;='Informações do financiamento'!$C$6,F222+D222+I222,"")</f>
        <v>126.86743228944391</v>
      </c>
      <c r="H222" s="21">
        <f>IF(B222&lt;='Informações do financiamento'!$C$6,E222-G222,"")</f>
        <v>9150</v>
      </c>
      <c r="I222" s="22">
        <f t="shared" si="0"/>
        <v>0</v>
      </c>
      <c r="J222" s="38"/>
      <c r="K222" s="38"/>
      <c r="L222" s="38"/>
      <c r="M222" s="20">
        <f t="shared" si="1"/>
        <v>217</v>
      </c>
      <c r="N222" s="21">
        <f>IF(M222&lt;='Informações do financiamento'!$C$6,S221,"")</f>
        <v>16256.377392161075</v>
      </c>
      <c r="O222" s="21">
        <f>IF(M222&lt;='Informações do financiamento'!$C$6,N222*($C$2),"")</f>
        <v>135.82456396343349</v>
      </c>
      <c r="P222" s="21">
        <f>IF(M222&lt;='Informações do financiamento'!$C$6,N222+O222,"")</f>
        <v>16392.201956124511</v>
      </c>
      <c r="Q222" s="21">
        <f>IF(M222&lt;='Informações do financiamento'!$C$6,'Tabelas com amortização extra'!R222-'Tabelas com amortização extra'!O222,"")</f>
        <v>37.493454023553483</v>
      </c>
      <c r="R222" s="21">
        <f>IF(M222&lt;='Informações do financiamento'!$C$6,(N222*$C$2)/(1-(1/(1+$C$2)^('Informações do financiamento'!$C$6-M221)))+T222,"")</f>
        <v>173.31801798698697</v>
      </c>
      <c r="S222" s="21">
        <f>IF(M222&lt;='Informações do financiamento'!$C$6,P222-R222,"")</f>
        <v>16218.883938137524</v>
      </c>
      <c r="T222" s="22">
        <f t="shared" si="2"/>
        <v>0</v>
      </c>
      <c r="U222" s="27"/>
    </row>
    <row r="223" spans="1:21" ht="20.25" customHeight="1">
      <c r="A223" s="27"/>
      <c r="B223" s="20">
        <f>IF(B222&lt;'Informações do financiamento'!$C$6,('Tabelas com amortização extra'!B222+1),"")</f>
        <v>218</v>
      </c>
      <c r="C223" s="21">
        <f>IF(B223&lt;='Informações do financiamento'!$C$6,H222,"")</f>
        <v>9150</v>
      </c>
      <c r="D223" s="21">
        <f>IF(B223&lt;='Informações do financiamento'!$C$6,C223*($C$2),"")</f>
        <v>76.449674505262138</v>
      </c>
      <c r="E223" s="21">
        <f>IF(B223&lt;='Informações do financiamento'!$C$6,C223+D223,"")</f>
        <v>9226.449674505262</v>
      </c>
      <c r="F223" s="21">
        <f>IF(I222=0,IF(B223&lt;='Informações do financiamento'!$C$6,F222,""),IF(B223&lt;='Informações do financiamento'!$C$6,H222/('Informações do financiamento'!$C$6-B223+1),""))</f>
        <v>50</v>
      </c>
      <c r="G223" s="21">
        <f>IF(B223&lt;='Informações do financiamento'!$C$6,F223+D223+I223,"")</f>
        <v>126.44967450526214</v>
      </c>
      <c r="H223" s="21">
        <f>IF(B223&lt;='Informações do financiamento'!$C$6,E223-G223,"")</f>
        <v>9100</v>
      </c>
      <c r="I223" s="22">
        <f t="shared" si="0"/>
        <v>0</v>
      </c>
      <c r="J223" s="38"/>
      <c r="K223" s="38"/>
      <c r="L223" s="38"/>
      <c r="M223" s="20">
        <f t="shared" si="1"/>
        <v>218</v>
      </c>
      <c r="N223" s="21">
        <f>IF(M223&lt;='Informações do financiamento'!$C$6,S222,"")</f>
        <v>16218.883938137524</v>
      </c>
      <c r="O223" s="21">
        <f>IF(M223&lt;='Informações do financiamento'!$C$6,N223*($C$2),"")</f>
        <v>135.51130031794949</v>
      </c>
      <c r="P223" s="21">
        <f>IF(M223&lt;='Informações do financiamento'!$C$6,N223+O223,"")</f>
        <v>16354.395238455474</v>
      </c>
      <c r="Q223" s="21">
        <f>IF(M223&lt;='Informações do financiamento'!$C$6,'Tabelas com amortização extra'!R223-'Tabelas com amortização extra'!O223,"")</f>
        <v>37.806717669037511</v>
      </c>
      <c r="R223" s="21">
        <f>IF(M223&lt;='Informações do financiamento'!$C$6,(N223*$C$2)/(1-(1/(1+$C$2)^('Informações do financiamento'!$C$6-M222)))+T223,"")</f>
        <v>173.318017986987</v>
      </c>
      <c r="S223" s="21">
        <f>IF(M223&lt;='Informações do financiamento'!$C$6,P223-R223,"")</f>
        <v>16181.077220468487</v>
      </c>
      <c r="T223" s="22">
        <f t="shared" si="2"/>
        <v>0</v>
      </c>
      <c r="U223" s="27"/>
    </row>
    <row r="224" spans="1:21" ht="20.25" customHeight="1">
      <c r="A224" s="27"/>
      <c r="B224" s="20">
        <f>IF(B223&lt;'Informações do financiamento'!$C$6,('Tabelas com amortização extra'!B223+1),"")</f>
        <v>219</v>
      </c>
      <c r="C224" s="21">
        <f>IF(B224&lt;='Informações do financiamento'!$C$6,H223,"")</f>
        <v>9100</v>
      </c>
      <c r="D224" s="21">
        <f>IF(B224&lt;='Informações do financiamento'!$C$6,C224*($C$2),"")</f>
        <v>76.031916721080378</v>
      </c>
      <c r="E224" s="21">
        <f>IF(B224&lt;='Informações do financiamento'!$C$6,C224+D224,"")</f>
        <v>9176.0319167210801</v>
      </c>
      <c r="F224" s="21">
        <f>IF(I223=0,IF(B224&lt;='Informações do financiamento'!$C$6,F223,""),IF(B224&lt;='Informações do financiamento'!$C$6,H223/('Informações do financiamento'!$C$6-B224+1),""))</f>
        <v>50</v>
      </c>
      <c r="G224" s="21">
        <f>IF(B224&lt;='Informações do financiamento'!$C$6,F224+D224+I224,"")</f>
        <v>126.03191672108038</v>
      </c>
      <c r="H224" s="21">
        <f>IF(B224&lt;='Informações do financiamento'!$C$6,E224-G224,"")</f>
        <v>9050</v>
      </c>
      <c r="I224" s="22">
        <f t="shared" si="0"/>
        <v>0</v>
      </c>
      <c r="J224" s="38"/>
      <c r="K224" s="38"/>
      <c r="L224" s="38"/>
      <c r="M224" s="20">
        <f t="shared" si="1"/>
        <v>219</v>
      </c>
      <c r="N224" s="21">
        <f>IF(M224&lt;='Informações do financiamento'!$C$6,S223,"")</f>
        <v>16181.077220468487</v>
      </c>
      <c r="O224" s="21">
        <f>IF(M224&lt;='Informações do financiamento'!$C$6,N224*($C$2),"")</f>
        <v>135.19541930593746</v>
      </c>
      <c r="P224" s="21">
        <f>IF(M224&lt;='Informações do financiamento'!$C$6,N224+O224,"")</f>
        <v>16316.272639774425</v>
      </c>
      <c r="Q224" s="21">
        <f>IF(M224&lt;='Informações do financiamento'!$C$6,'Tabelas com amortização extra'!R224-'Tabelas com amortização extra'!O224,"")</f>
        <v>38.122598681049539</v>
      </c>
      <c r="R224" s="21">
        <f>IF(M224&lt;='Informações do financiamento'!$C$6,(N224*$C$2)/(1-(1/(1+$C$2)^('Informações do financiamento'!$C$6-M223)))+T224,"")</f>
        <v>173.318017986987</v>
      </c>
      <c r="S224" s="21">
        <f>IF(M224&lt;='Informações do financiamento'!$C$6,P224-R224,"")</f>
        <v>16142.954621787438</v>
      </c>
      <c r="T224" s="22">
        <f t="shared" si="2"/>
        <v>0</v>
      </c>
      <c r="U224" s="27"/>
    </row>
    <row r="225" spans="1:21" ht="20.25" customHeight="1">
      <c r="A225" s="27"/>
      <c r="B225" s="20">
        <f>IF(B224&lt;'Informações do financiamento'!$C$6,('Tabelas com amortização extra'!B224+1),"")</f>
        <v>220</v>
      </c>
      <c r="C225" s="21">
        <f>IF(B225&lt;='Informações do financiamento'!$C$6,H224,"")</f>
        <v>9050</v>
      </c>
      <c r="D225" s="21">
        <f>IF(B225&lt;='Informações do financiamento'!$C$6,C225*($C$2),"")</f>
        <v>75.614158936898619</v>
      </c>
      <c r="E225" s="21">
        <f>IF(B225&lt;='Informações do financiamento'!$C$6,C225+D225,"")</f>
        <v>9125.6141589368981</v>
      </c>
      <c r="F225" s="21">
        <f>IF(I224=0,IF(B225&lt;='Informações do financiamento'!$C$6,F224,""),IF(B225&lt;='Informações do financiamento'!$C$6,H224/('Informações do financiamento'!$C$6-B225+1),""))</f>
        <v>50</v>
      </c>
      <c r="G225" s="21">
        <f>IF(B225&lt;='Informações do financiamento'!$C$6,F225+D225+I225,"")</f>
        <v>125.61415893689862</v>
      </c>
      <c r="H225" s="21">
        <f>IF(B225&lt;='Informações do financiamento'!$C$6,E225-G225,"")</f>
        <v>9000</v>
      </c>
      <c r="I225" s="22">
        <f t="shared" si="0"/>
        <v>0</v>
      </c>
      <c r="J225" s="38"/>
      <c r="K225" s="38"/>
      <c r="L225" s="38"/>
      <c r="M225" s="20">
        <f t="shared" si="1"/>
        <v>220</v>
      </c>
      <c r="N225" s="21">
        <f>IF(M225&lt;='Informações do financiamento'!$C$6,S224,"")</f>
        <v>16142.954621787438</v>
      </c>
      <c r="O225" s="21">
        <f>IF(M225&lt;='Informações do financiamento'!$C$6,N225*($C$2),"")</f>
        <v>134.87689905889255</v>
      </c>
      <c r="P225" s="21">
        <f>IF(M225&lt;='Informações do financiamento'!$C$6,N225+O225,"")</f>
        <v>16277.83152084633</v>
      </c>
      <c r="Q225" s="21">
        <f>IF(M225&lt;='Informações do financiamento'!$C$6,'Tabelas com amortização extra'!R225-'Tabelas com amortização extra'!O225,"")</f>
        <v>38.441118928094454</v>
      </c>
      <c r="R225" s="21">
        <f>IF(M225&lt;='Informações do financiamento'!$C$6,(N225*$C$2)/(1-(1/(1+$C$2)^('Informações do financiamento'!$C$6-M224)))+T225,"")</f>
        <v>173.318017986987</v>
      </c>
      <c r="S225" s="21">
        <f>IF(M225&lt;='Informações do financiamento'!$C$6,P225-R225,"")</f>
        <v>16104.513502859343</v>
      </c>
      <c r="T225" s="22">
        <f t="shared" si="2"/>
        <v>0</v>
      </c>
      <c r="U225" s="27"/>
    </row>
    <row r="226" spans="1:21" ht="20.25" customHeight="1">
      <c r="A226" s="27"/>
      <c r="B226" s="20">
        <f>IF(B225&lt;'Informações do financiamento'!$C$6,('Tabelas com amortização extra'!B225+1),"")</f>
        <v>221</v>
      </c>
      <c r="C226" s="21">
        <f>IF(B226&lt;='Informações do financiamento'!$C$6,H225,"")</f>
        <v>9000</v>
      </c>
      <c r="D226" s="21">
        <f>IF(B226&lt;='Informações do financiamento'!$C$6,C226*($C$2),"")</f>
        <v>75.196401152716859</v>
      </c>
      <c r="E226" s="21">
        <f>IF(B226&lt;='Informações do financiamento'!$C$6,C226+D226,"")</f>
        <v>9075.1964011527161</v>
      </c>
      <c r="F226" s="21">
        <f>IF(I225=0,IF(B226&lt;='Informações do financiamento'!$C$6,F225,""),IF(B226&lt;='Informações do financiamento'!$C$6,H225/('Informações do financiamento'!$C$6-B226+1),""))</f>
        <v>50</v>
      </c>
      <c r="G226" s="21">
        <f>IF(B226&lt;='Informações do financiamento'!$C$6,F226+D226+I226,"")</f>
        <v>125.19640115271686</v>
      </c>
      <c r="H226" s="21">
        <f>IF(B226&lt;='Informações do financiamento'!$C$6,E226-G226,"")</f>
        <v>8950</v>
      </c>
      <c r="I226" s="22">
        <f t="shared" si="0"/>
        <v>0</v>
      </c>
      <c r="J226" s="38"/>
      <c r="K226" s="38"/>
      <c r="L226" s="38"/>
      <c r="M226" s="20">
        <f t="shared" si="1"/>
        <v>221</v>
      </c>
      <c r="N226" s="21">
        <f>IF(M226&lt;='Informações do financiamento'!$C$6,S225,"")</f>
        <v>16104.513502859343</v>
      </c>
      <c r="O226" s="21">
        <f>IF(M226&lt;='Informações do financiamento'!$C$6,N226*($C$2),"")</f>
        <v>134.55571752559518</v>
      </c>
      <c r="P226" s="21">
        <f>IF(M226&lt;='Informações do financiamento'!$C$6,N226+O226,"")</f>
        <v>16239.069220384938</v>
      </c>
      <c r="Q226" s="21">
        <f>IF(M226&lt;='Informações do financiamento'!$C$6,'Tabelas com amortização extra'!R226-'Tabelas com amortização extra'!O226,"")</f>
        <v>38.762300461391845</v>
      </c>
      <c r="R226" s="21">
        <f>IF(M226&lt;='Informações do financiamento'!$C$6,(N226*$C$2)/(1-(1/(1+$C$2)^('Informações do financiamento'!$C$6-M225)))+T226,"")</f>
        <v>173.31801798698703</v>
      </c>
      <c r="S226" s="21">
        <f>IF(M226&lt;='Informações do financiamento'!$C$6,P226-R226,"")</f>
        <v>16065.751202397951</v>
      </c>
      <c r="T226" s="22">
        <f t="shared" si="2"/>
        <v>0</v>
      </c>
      <c r="U226" s="27"/>
    </row>
    <row r="227" spans="1:21" ht="20.25" customHeight="1">
      <c r="A227" s="27"/>
      <c r="B227" s="20">
        <f>IF(B226&lt;'Informações do financiamento'!$C$6,('Tabelas com amortização extra'!B226+1),"")</f>
        <v>222</v>
      </c>
      <c r="C227" s="21">
        <f>IF(B227&lt;='Informações do financiamento'!$C$6,H226,"")</f>
        <v>8950</v>
      </c>
      <c r="D227" s="21">
        <f>IF(B227&lt;='Informações do financiamento'!$C$6,C227*($C$2),"")</f>
        <v>74.7786433685351</v>
      </c>
      <c r="E227" s="21">
        <f>IF(B227&lt;='Informações do financiamento'!$C$6,C227+D227,"")</f>
        <v>9024.778643368536</v>
      </c>
      <c r="F227" s="21">
        <f>IF(I226=0,IF(B227&lt;='Informações do financiamento'!$C$6,F226,""),IF(B227&lt;='Informações do financiamento'!$C$6,H226/('Informações do financiamento'!$C$6-B227+1),""))</f>
        <v>50</v>
      </c>
      <c r="G227" s="21">
        <f>IF(B227&lt;='Informações do financiamento'!$C$6,F227+D227+I227,"")</f>
        <v>124.7786433685351</v>
      </c>
      <c r="H227" s="21">
        <f>IF(B227&lt;='Informações do financiamento'!$C$6,E227-G227,"")</f>
        <v>8900</v>
      </c>
      <c r="I227" s="22">
        <f t="shared" si="0"/>
        <v>0</v>
      </c>
      <c r="J227" s="38"/>
      <c r="K227" s="38"/>
      <c r="L227" s="38"/>
      <c r="M227" s="20">
        <f t="shared" si="1"/>
        <v>222</v>
      </c>
      <c r="N227" s="21">
        <f>IF(M227&lt;='Informações do financiamento'!$C$6,S226,"")</f>
        <v>16065.751202397951</v>
      </c>
      <c r="O227" s="21">
        <f>IF(M227&lt;='Informações do financiamento'!$C$6,N227*($C$2),"")</f>
        <v>134.23185247058439</v>
      </c>
      <c r="P227" s="21">
        <f>IF(M227&lt;='Informações do financiamento'!$C$6,N227+O227,"")</f>
        <v>16199.983054868535</v>
      </c>
      <c r="Q227" s="21">
        <f>IF(M227&lt;='Informações do financiamento'!$C$6,'Tabelas com amortização extra'!R227-'Tabelas com amortização extra'!O227,"")</f>
        <v>39.086165516402616</v>
      </c>
      <c r="R227" s="21">
        <f>IF(M227&lt;='Informações do financiamento'!$C$6,(N227*$C$2)/(1-(1/(1+$C$2)^('Informações do financiamento'!$C$6-M226)))+T227,"")</f>
        <v>173.318017986987</v>
      </c>
      <c r="S227" s="21">
        <f>IF(M227&lt;='Informações do financiamento'!$C$6,P227-R227,"")</f>
        <v>16026.665036881548</v>
      </c>
      <c r="T227" s="22">
        <f t="shared" si="2"/>
        <v>0</v>
      </c>
      <c r="U227" s="27"/>
    </row>
    <row r="228" spans="1:21" ht="20.25" customHeight="1">
      <c r="A228" s="27"/>
      <c r="B228" s="20">
        <f>IF(B227&lt;'Informações do financiamento'!$C$6,('Tabelas com amortização extra'!B227+1),"")</f>
        <v>223</v>
      </c>
      <c r="C228" s="21">
        <f>IF(B228&lt;='Informações do financiamento'!$C$6,H227,"")</f>
        <v>8900</v>
      </c>
      <c r="D228" s="21">
        <f>IF(B228&lt;='Informações do financiamento'!$C$6,C228*($C$2),"")</f>
        <v>74.360885584353341</v>
      </c>
      <c r="E228" s="21">
        <f>IF(B228&lt;='Informações do financiamento'!$C$6,C228+D228,"")</f>
        <v>8974.360885584354</v>
      </c>
      <c r="F228" s="21">
        <f>IF(I227=0,IF(B228&lt;='Informações do financiamento'!$C$6,F227,""),IF(B228&lt;='Informações do financiamento'!$C$6,H227/('Informações do financiamento'!$C$6-B228+1),""))</f>
        <v>50</v>
      </c>
      <c r="G228" s="21">
        <f>IF(B228&lt;='Informações do financiamento'!$C$6,F228+D228+I228,"")</f>
        <v>124.36088558435334</v>
      </c>
      <c r="H228" s="21">
        <f>IF(B228&lt;='Informações do financiamento'!$C$6,E228-G228,"")</f>
        <v>8850</v>
      </c>
      <c r="I228" s="22">
        <f t="shared" si="0"/>
        <v>0</v>
      </c>
      <c r="J228" s="38"/>
      <c r="K228" s="38"/>
      <c r="L228" s="38"/>
      <c r="M228" s="20">
        <f t="shared" si="1"/>
        <v>223</v>
      </c>
      <c r="N228" s="21">
        <f>IF(M228&lt;='Informações do financiamento'!$C$6,S227,"")</f>
        <v>16026.665036881548</v>
      </c>
      <c r="O228" s="21">
        <f>IF(M228&lt;='Informações do financiamento'!$C$6,N228*($C$2),"")</f>
        <v>133.90528147261853</v>
      </c>
      <c r="P228" s="21">
        <f>IF(M228&lt;='Informações do financiamento'!$C$6,N228+O228,"")</f>
        <v>16160.570318354166</v>
      </c>
      <c r="Q228" s="21">
        <f>IF(M228&lt;='Informações do financiamento'!$C$6,'Tabelas com amortização extra'!R228-'Tabelas com amortização extra'!O228,"")</f>
        <v>39.412736514368476</v>
      </c>
      <c r="R228" s="21">
        <f>IF(M228&lt;='Informações do financiamento'!$C$6,(N228*$C$2)/(1-(1/(1+$C$2)^('Informações do financiamento'!$C$6-M227)))+T228,"")</f>
        <v>173.318017986987</v>
      </c>
      <c r="S228" s="21">
        <f>IF(M228&lt;='Informações do financiamento'!$C$6,P228-R228,"")</f>
        <v>15987.252300367179</v>
      </c>
      <c r="T228" s="22">
        <f t="shared" si="2"/>
        <v>0</v>
      </c>
      <c r="U228" s="27"/>
    </row>
    <row r="229" spans="1:21" ht="20.25" customHeight="1">
      <c r="A229" s="27"/>
      <c r="B229" s="20">
        <f>IF(B228&lt;'Informações do financiamento'!$C$6,('Tabelas com amortização extra'!B228+1),"")</f>
        <v>224</v>
      </c>
      <c r="C229" s="21">
        <f>IF(B229&lt;='Informações do financiamento'!$C$6,H228,"")</f>
        <v>8850</v>
      </c>
      <c r="D229" s="21">
        <f>IF(B229&lt;='Informações do financiamento'!$C$6,C229*($C$2),"")</f>
        <v>73.943127800171581</v>
      </c>
      <c r="E229" s="21">
        <f>IF(B229&lt;='Informações do financiamento'!$C$6,C229+D229,"")</f>
        <v>8923.9431278001721</v>
      </c>
      <c r="F229" s="21">
        <f>IF(I228=0,IF(B229&lt;='Informações do financiamento'!$C$6,F228,""),IF(B229&lt;='Informações do financiamento'!$C$6,H228/('Informações do financiamento'!$C$6-B229+1),""))</f>
        <v>50</v>
      </c>
      <c r="G229" s="21">
        <f>IF(B229&lt;='Informações do financiamento'!$C$6,F229+D229+I229,"")</f>
        <v>123.94312780017158</v>
      </c>
      <c r="H229" s="21">
        <f>IF(B229&lt;='Informações do financiamento'!$C$6,E229-G229,"")</f>
        <v>8800</v>
      </c>
      <c r="I229" s="22">
        <f t="shared" si="0"/>
        <v>0</v>
      </c>
      <c r="J229" s="38"/>
      <c r="K229" s="38"/>
      <c r="L229" s="38"/>
      <c r="M229" s="20">
        <f t="shared" si="1"/>
        <v>224</v>
      </c>
      <c r="N229" s="21">
        <f>IF(M229&lt;='Informações do financiamento'!$C$6,S228,"")</f>
        <v>15987.252300367179</v>
      </c>
      <c r="O229" s="21">
        <f>IF(M229&lt;='Informações do financiamento'!$C$6,N229*($C$2),"")</f>
        <v>133.57598192312287</v>
      </c>
      <c r="P229" s="21">
        <f>IF(M229&lt;='Informações do financiamento'!$C$6,N229+O229,"")</f>
        <v>16120.828282290302</v>
      </c>
      <c r="Q229" s="21">
        <f>IF(M229&lt;='Informações do financiamento'!$C$6,'Tabelas com amortização extra'!R229-'Tabelas com amortização extra'!O229,"")</f>
        <v>39.742036063864134</v>
      </c>
      <c r="R229" s="21">
        <f>IF(M229&lt;='Informações do financiamento'!$C$6,(N229*$C$2)/(1-(1/(1+$C$2)^('Informações do financiamento'!$C$6-M228)))+T229,"")</f>
        <v>173.318017986987</v>
      </c>
      <c r="S229" s="21">
        <f>IF(M229&lt;='Informações do financiamento'!$C$6,P229-R229,"")</f>
        <v>15947.510264303315</v>
      </c>
      <c r="T229" s="22">
        <f t="shared" si="2"/>
        <v>0</v>
      </c>
      <c r="U229" s="27"/>
    </row>
    <row r="230" spans="1:21" ht="20.25" customHeight="1">
      <c r="A230" s="27"/>
      <c r="B230" s="20">
        <f>IF(B229&lt;'Informações do financiamento'!$C$6,('Tabelas com amortização extra'!B229+1),"")</f>
        <v>225</v>
      </c>
      <c r="C230" s="21">
        <f>IF(B230&lt;='Informações do financiamento'!$C$6,H229,"")</f>
        <v>8800</v>
      </c>
      <c r="D230" s="21">
        <f>IF(B230&lt;='Informações do financiamento'!$C$6,C230*($C$2),"")</f>
        <v>73.525370015989822</v>
      </c>
      <c r="E230" s="21">
        <f>IF(B230&lt;='Informações do financiamento'!$C$6,C230+D230,"")</f>
        <v>8873.5253700159901</v>
      </c>
      <c r="F230" s="21">
        <f>IF(I229=0,IF(B230&lt;='Informações do financiamento'!$C$6,F229,""),IF(B230&lt;='Informações do financiamento'!$C$6,H229/('Informações do financiamento'!$C$6-B230+1),""))</f>
        <v>50</v>
      </c>
      <c r="G230" s="21">
        <f>IF(B230&lt;='Informações do financiamento'!$C$6,F230+D230+I230,"")</f>
        <v>123.52537001598982</v>
      </c>
      <c r="H230" s="21">
        <f>IF(B230&lt;='Informações do financiamento'!$C$6,E230-G230,"")</f>
        <v>8750</v>
      </c>
      <c r="I230" s="22">
        <f t="shared" si="0"/>
        <v>0</v>
      </c>
      <c r="J230" s="38"/>
      <c r="K230" s="38"/>
      <c r="L230" s="38"/>
      <c r="M230" s="20">
        <f t="shared" si="1"/>
        <v>225</v>
      </c>
      <c r="N230" s="21">
        <f>IF(M230&lt;='Informações do financiamento'!$C$6,S229,"")</f>
        <v>15947.510264303315</v>
      </c>
      <c r="O230" s="21">
        <f>IF(M230&lt;='Informações do financiamento'!$C$6,N230*($C$2),"")</f>
        <v>133.24393102462466</v>
      </c>
      <c r="P230" s="21">
        <f>IF(M230&lt;='Informações do financiamento'!$C$6,N230+O230,"")</f>
        <v>16080.75419532794</v>
      </c>
      <c r="Q230" s="21">
        <f>IF(M230&lt;='Informações do financiamento'!$C$6,'Tabelas com amortização extra'!R230-'Tabelas com amortização extra'!O230,"")</f>
        <v>40.074086962362372</v>
      </c>
      <c r="R230" s="21">
        <f>IF(M230&lt;='Informações do financiamento'!$C$6,(N230*$C$2)/(1-(1/(1+$C$2)^('Informações do financiamento'!$C$6-M229)))+T230,"")</f>
        <v>173.31801798698703</v>
      </c>
      <c r="S230" s="21">
        <f>IF(M230&lt;='Informações do financiamento'!$C$6,P230-R230,"")</f>
        <v>15907.436177340953</v>
      </c>
      <c r="T230" s="22">
        <f t="shared" si="2"/>
        <v>0</v>
      </c>
      <c r="U230" s="27"/>
    </row>
    <row r="231" spans="1:21" ht="20.25" customHeight="1">
      <c r="A231" s="27"/>
      <c r="B231" s="20">
        <f>IF(B230&lt;'Informações do financiamento'!$C$6,('Tabelas com amortização extra'!B230+1),"")</f>
        <v>226</v>
      </c>
      <c r="C231" s="21">
        <f>IF(B231&lt;='Informações do financiamento'!$C$6,H230,"")</f>
        <v>8750</v>
      </c>
      <c r="D231" s="21">
        <f>IF(B231&lt;='Informações do financiamento'!$C$6,C231*($C$2),"")</f>
        <v>73.107612231808062</v>
      </c>
      <c r="E231" s="21">
        <f>IF(B231&lt;='Informações do financiamento'!$C$6,C231+D231,"")</f>
        <v>8823.1076122318082</v>
      </c>
      <c r="F231" s="21">
        <f>IF(I230=0,IF(B231&lt;='Informações do financiamento'!$C$6,F230,""),IF(B231&lt;='Informações do financiamento'!$C$6,H230/('Informações do financiamento'!$C$6-B231+1),""))</f>
        <v>50</v>
      </c>
      <c r="G231" s="21">
        <f>IF(B231&lt;='Informações do financiamento'!$C$6,F231+D231+I231,"")</f>
        <v>123.10761223180806</v>
      </c>
      <c r="H231" s="21">
        <f>IF(B231&lt;='Informações do financiamento'!$C$6,E231-G231,"")</f>
        <v>8700</v>
      </c>
      <c r="I231" s="22">
        <f t="shared" si="0"/>
        <v>0</v>
      </c>
      <c r="J231" s="38"/>
      <c r="K231" s="38"/>
      <c r="L231" s="38"/>
      <c r="M231" s="20">
        <f t="shared" si="1"/>
        <v>226</v>
      </c>
      <c r="N231" s="21">
        <f>IF(M231&lt;='Informações do financiamento'!$C$6,S230,"")</f>
        <v>15907.436177340953</v>
      </c>
      <c r="O231" s="21">
        <f>IF(M231&lt;='Informações do financiamento'!$C$6,N231*($C$2),"")</f>
        <v>132.90910578917456</v>
      </c>
      <c r="P231" s="21">
        <f>IF(M231&lt;='Informações do financiamento'!$C$6,N231+O231,"")</f>
        <v>16040.345283130127</v>
      </c>
      <c r="Q231" s="21">
        <f>IF(M231&lt;='Informações do financiamento'!$C$6,'Tabelas com amortização extra'!R231-'Tabelas com amortização extra'!O231,"")</f>
        <v>40.408912197812441</v>
      </c>
      <c r="R231" s="21">
        <f>IF(M231&lt;='Informações do financiamento'!$C$6,(N231*$C$2)/(1-(1/(1+$C$2)^('Informações do financiamento'!$C$6-M230)))+T231,"")</f>
        <v>173.318017986987</v>
      </c>
      <c r="S231" s="21">
        <f>IF(M231&lt;='Informações do financiamento'!$C$6,P231-R231,"")</f>
        <v>15867.027265143141</v>
      </c>
      <c r="T231" s="22">
        <f t="shared" si="2"/>
        <v>0</v>
      </c>
      <c r="U231" s="27"/>
    </row>
    <row r="232" spans="1:21" ht="20.25" customHeight="1">
      <c r="A232" s="27"/>
      <c r="B232" s="20">
        <f>IF(B231&lt;'Informações do financiamento'!$C$6,('Tabelas com amortização extra'!B231+1),"")</f>
        <v>227</v>
      </c>
      <c r="C232" s="21">
        <f>IF(B232&lt;='Informações do financiamento'!$C$6,H231,"")</f>
        <v>8700</v>
      </c>
      <c r="D232" s="21">
        <f>IF(B232&lt;='Informações do financiamento'!$C$6,C232*($C$2),"")</f>
        <v>72.689854447626303</v>
      </c>
      <c r="E232" s="21">
        <f>IF(B232&lt;='Informações do financiamento'!$C$6,C232+D232,"")</f>
        <v>8772.6898544476262</v>
      </c>
      <c r="F232" s="21">
        <f>IF(I231=0,IF(B232&lt;='Informações do financiamento'!$C$6,F231,""),IF(B232&lt;='Informações do financiamento'!$C$6,H231/('Informações do financiamento'!$C$6-B232+1),""))</f>
        <v>50</v>
      </c>
      <c r="G232" s="21">
        <f>IF(B232&lt;='Informações do financiamento'!$C$6,F232+D232+I232,"")</f>
        <v>122.6898544476263</v>
      </c>
      <c r="H232" s="21">
        <f>IF(B232&lt;='Informações do financiamento'!$C$6,E232-G232,"")</f>
        <v>8650</v>
      </c>
      <c r="I232" s="22">
        <f t="shared" si="0"/>
        <v>0</v>
      </c>
      <c r="J232" s="38"/>
      <c r="K232" s="38"/>
      <c r="L232" s="38"/>
      <c r="M232" s="20">
        <f t="shared" si="1"/>
        <v>227</v>
      </c>
      <c r="N232" s="21">
        <f>IF(M232&lt;='Informações do financiamento'!$C$6,S231,"")</f>
        <v>15867.027265143141</v>
      </c>
      <c r="O232" s="21">
        <f>IF(M232&lt;='Informações do financiamento'!$C$6,N232*($C$2),"")</f>
        <v>132.5714830367555</v>
      </c>
      <c r="P232" s="21">
        <f>IF(M232&lt;='Informações do financiamento'!$C$6,N232+O232,"")</f>
        <v>15999.598748179897</v>
      </c>
      <c r="Q232" s="21">
        <f>IF(M232&lt;='Informações do financiamento'!$C$6,'Tabelas com amortização extra'!R232-'Tabelas com amortização extra'!O232,"")</f>
        <v>40.746534950231506</v>
      </c>
      <c r="R232" s="21">
        <f>IF(M232&lt;='Informações do financiamento'!$C$6,(N232*$C$2)/(1-(1/(1+$C$2)^('Informações do financiamento'!$C$6-M231)))+T232,"")</f>
        <v>173.318017986987</v>
      </c>
      <c r="S232" s="21">
        <f>IF(M232&lt;='Informações do financiamento'!$C$6,P232-R232,"")</f>
        <v>15826.28073019291</v>
      </c>
      <c r="T232" s="22">
        <f t="shared" si="2"/>
        <v>0</v>
      </c>
      <c r="U232" s="27"/>
    </row>
    <row r="233" spans="1:21" ht="20.25" customHeight="1">
      <c r="A233" s="27"/>
      <c r="B233" s="20">
        <f>IF(B232&lt;'Informações do financiamento'!$C$6,('Tabelas com amortização extra'!B232+1),"")</f>
        <v>228</v>
      </c>
      <c r="C233" s="21">
        <f>IF(B233&lt;='Informações do financiamento'!$C$6,H232,"")</f>
        <v>8650</v>
      </c>
      <c r="D233" s="21">
        <f>IF(B233&lt;='Informações do financiamento'!$C$6,C233*($C$2),"")</f>
        <v>72.272096663444543</v>
      </c>
      <c r="E233" s="21">
        <f>IF(B233&lt;='Informações do financiamento'!$C$6,C233+D233,"")</f>
        <v>8722.2720966634442</v>
      </c>
      <c r="F233" s="21">
        <f>IF(I232=0,IF(B233&lt;='Informações do financiamento'!$C$6,F232,""),IF(B233&lt;='Informações do financiamento'!$C$6,H232/('Informações do financiamento'!$C$6-B233+1),""))</f>
        <v>50</v>
      </c>
      <c r="G233" s="21">
        <f>IF(B233&lt;='Informações do financiamento'!$C$6,F233+D233+I233,"")</f>
        <v>122.27209666344454</v>
      </c>
      <c r="H233" s="21">
        <f>IF(B233&lt;='Informações do financiamento'!$C$6,E233-G233,"")</f>
        <v>8600</v>
      </c>
      <c r="I233" s="22">
        <f t="shared" si="0"/>
        <v>0</v>
      </c>
      <c r="J233" s="38"/>
      <c r="K233" s="38"/>
      <c r="L233" s="38"/>
      <c r="M233" s="20">
        <f t="shared" si="1"/>
        <v>228</v>
      </c>
      <c r="N233" s="21">
        <f>IF(M233&lt;='Informações do financiamento'!$C$6,S232,"")</f>
        <v>15826.28073019291</v>
      </c>
      <c r="O233" s="21">
        <f>IF(M233&lt;='Informações do financiamento'!$C$6,N233*($C$2),"")</f>
        <v>132.23103939367763</v>
      </c>
      <c r="P233" s="21">
        <f>IF(M233&lt;='Informações do financiamento'!$C$6,N233+O233,"")</f>
        <v>15958.511769586587</v>
      </c>
      <c r="Q233" s="21">
        <f>IF(M233&lt;='Informações do financiamento'!$C$6,'Tabelas com amortização extra'!R233-'Tabelas com amortização extra'!O233,"")</f>
        <v>41.086978593309368</v>
      </c>
      <c r="R233" s="21">
        <f>IF(M233&lt;='Informações do financiamento'!$C$6,(N233*$C$2)/(1-(1/(1+$C$2)^('Informações do financiamento'!$C$6-M232)))+T233,"")</f>
        <v>173.318017986987</v>
      </c>
      <c r="S233" s="21">
        <f>IF(M233&lt;='Informações do financiamento'!$C$6,P233-R233,"")</f>
        <v>15785.1937515996</v>
      </c>
      <c r="T233" s="22">
        <f t="shared" si="2"/>
        <v>0</v>
      </c>
      <c r="U233" s="27"/>
    </row>
    <row r="234" spans="1:21" ht="20.25" customHeight="1">
      <c r="A234" s="27"/>
      <c r="B234" s="20">
        <f>IF(B233&lt;'Informações do financiamento'!$C$6,('Tabelas com amortização extra'!B233+1),"")</f>
        <v>229</v>
      </c>
      <c r="C234" s="21">
        <f>IF(B234&lt;='Informações do financiamento'!$C$6,H233,"")</f>
        <v>8600</v>
      </c>
      <c r="D234" s="21">
        <f>IF(B234&lt;='Informações do financiamento'!$C$6,C234*($C$2),"")</f>
        <v>71.854338879262784</v>
      </c>
      <c r="E234" s="21">
        <f>IF(B234&lt;='Informações do financiamento'!$C$6,C234+D234,"")</f>
        <v>8671.8543388792623</v>
      </c>
      <c r="F234" s="21">
        <f>IF(I233=0,IF(B234&lt;='Informações do financiamento'!$C$6,F233,""),IF(B234&lt;='Informações do financiamento'!$C$6,H233/('Informações do financiamento'!$C$6-B234+1),""))</f>
        <v>50</v>
      </c>
      <c r="G234" s="21">
        <f>IF(B234&lt;='Informações do financiamento'!$C$6,F234+D234+I234,"")</f>
        <v>121.85433887926278</v>
      </c>
      <c r="H234" s="21">
        <f>IF(B234&lt;='Informações do financiamento'!$C$6,E234-G234,"")</f>
        <v>8550</v>
      </c>
      <c r="I234" s="22">
        <f t="shared" si="0"/>
        <v>0</v>
      </c>
      <c r="J234" s="38"/>
      <c r="K234" s="38"/>
      <c r="L234" s="38"/>
      <c r="M234" s="20">
        <f t="shared" si="1"/>
        <v>229</v>
      </c>
      <c r="N234" s="21">
        <f>IF(M234&lt;='Informações do financiamento'!$C$6,S233,"")</f>
        <v>15785.1937515996</v>
      </c>
      <c r="O234" s="21">
        <f>IF(M234&lt;='Informações do financiamento'!$C$6,N234*($C$2),"")</f>
        <v>131.88775129096035</v>
      </c>
      <c r="P234" s="21">
        <f>IF(M234&lt;='Informações do financiamento'!$C$6,N234+O234,"")</f>
        <v>15917.08150289056</v>
      </c>
      <c r="Q234" s="21">
        <f>IF(M234&lt;='Informações do financiamento'!$C$6,'Tabelas com amortização extra'!R234-'Tabelas com amortização extra'!O234,"")</f>
        <v>41.430266696026678</v>
      </c>
      <c r="R234" s="21">
        <f>IF(M234&lt;='Informações do financiamento'!$C$6,(N234*$C$2)/(1-(1/(1+$C$2)^('Informações do financiamento'!$C$6-M233)))+T234,"")</f>
        <v>173.31801798698703</v>
      </c>
      <c r="S234" s="21">
        <f>IF(M234&lt;='Informações do financiamento'!$C$6,P234-R234,"")</f>
        <v>15743.763484903573</v>
      </c>
      <c r="T234" s="22">
        <f t="shared" si="2"/>
        <v>0</v>
      </c>
      <c r="U234" s="27"/>
    </row>
    <row r="235" spans="1:21" ht="20.25" customHeight="1">
      <c r="A235" s="27"/>
      <c r="B235" s="20">
        <f>IF(B234&lt;'Informações do financiamento'!$C$6,('Tabelas com amortização extra'!B234+1),"")</f>
        <v>230</v>
      </c>
      <c r="C235" s="21">
        <f>IF(B235&lt;='Informações do financiamento'!$C$6,H234,"")</f>
        <v>8550</v>
      </c>
      <c r="D235" s="21">
        <f>IF(B235&lt;='Informações do financiamento'!$C$6,C235*($C$2),"")</f>
        <v>71.436581095081024</v>
      </c>
      <c r="E235" s="21">
        <f>IF(B235&lt;='Informações do financiamento'!$C$6,C235+D235,"")</f>
        <v>8621.4365810950803</v>
      </c>
      <c r="F235" s="21">
        <f>IF(I234=0,IF(B235&lt;='Informações do financiamento'!$C$6,F234,""),IF(B235&lt;='Informações do financiamento'!$C$6,H234/('Informações do financiamento'!$C$6-B235+1),""))</f>
        <v>50</v>
      </c>
      <c r="G235" s="21">
        <f>IF(B235&lt;='Informações do financiamento'!$C$6,F235+D235+I235,"")</f>
        <v>121.43658109508102</v>
      </c>
      <c r="H235" s="21">
        <f>IF(B235&lt;='Informações do financiamento'!$C$6,E235-G235,"")</f>
        <v>8500</v>
      </c>
      <c r="I235" s="22">
        <f t="shared" si="0"/>
        <v>0</v>
      </c>
      <c r="J235" s="38"/>
      <c r="K235" s="38"/>
      <c r="L235" s="38"/>
      <c r="M235" s="20">
        <f t="shared" si="1"/>
        <v>230</v>
      </c>
      <c r="N235" s="21">
        <f>IF(M235&lt;='Informações do financiamento'!$C$6,S234,"")</f>
        <v>15743.763484903573</v>
      </c>
      <c r="O235" s="21">
        <f>IF(M235&lt;='Informações do financiamento'!$C$6,N235*($C$2),"")</f>
        <v>131.54159496270051</v>
      </c>
      <c r="P235" s="21">
        <f>IF(M235&lt;='Informações do financiamento'!$C$6,N235+O235,"")</f>
        <v>15875.305079866273</v>
      </c>
      <c r="Q235" s="21">
        <f>IF(M235&lt;='Informações do financiamento'!$C$6,'Tabelas com amortização extra'!R235-'Tabelas com amortização extra'!O235,"")</f>
        <v>41.776423024286515</v>
      </c>
      <c r="R235" s="21">
        <f>IF(M235&lt;='Informações do financiamento'!$C$6,(N235*$C$2)/(1-(1/(1+$C$2)^('Informações do financiamento'!$C$6-M234)))+T235,"")</f>
        <v>173.31801798698703</v>
      </c>
      <c r="S235" s="21">
        <f>IF(M235&lt;='Informações do financiamento'!$C$6,P235-R235,"")</f>
        <v>15701.987061879287</v>
      </c>
      <c r="T235" s="22">
        <f t="shared" si="2"/>
        <v>0</v>
      </c>
      <c r="U235" s="27"/>
    </row>
    <row r="236" spans="1:21" ht="20.25" customHeight="1">
      <c r="A236" s="27"/>
      <c r="B236" s="20">
        <f>IF(B235&lt;'Informações do financiamento'!$C$6,('Tabelas com amortização extra'!B235+1),"")</f>
        <v>231</v>
      </c>
      <c r="C236" s="21">
        <f>IF(B236&lt;='Informações do financiamento'!$C$6,H235,"")</f>
        <v>8500</v>
      </c>
      <c r="D236" s="21">
        <f>IF(B236&lt;='Informações do financiamento'!$C$6,C236*($C$2),"")</f>
        <v>71.018823310899265</v>
      </c>
      <c r="E236" s="21">
        <f>IF(B236&lt;='Informações do financiamento'!$C$6,C236+D236,"")</f>
        <v>8571.0188233108984</v>
      </c>
      <c r="F236" s="21">
        <f>IF(I235=0,IF(B236&lt;='Informações do financiamento'!$C$6,F235,""),IF(B236&lt;='Informações do financiamento'!$C$6,H235/('Informações do financiamento'!$C$6-B236+1),""))</f>
        <v>50</v>
      </c>
      <c r="G236" s="21">
        <f>IF(B236&lt;='Informações do financiamento'!$C$6,F236+D236+I236,"")</f>
        <v>121.01882331089926</v>
      </c>
      <c r="H236" s="21">
        <f>IF(B236&lt;='Informações do financiamento'!$C$6,E236-G236,"")</f>
        <v>8450</v>
      </c>
      <c r="I236" s="22">
        <f t="shared" si="0"/>
        <v>0</v>
      </c>
      <c r="J236" s="38"/>
      <c r="K236" s="38"/>
      <c r="L236" s="38"/>
      <c r="M236" s="20">
        <f t="shared" si="1"/>
        <v>231</v>
      </c>
      <c r="N236" s="21">
        <f>IF(M236&lt;='Informações do financiamento'!$C$6,S235,"")</f>
        <v>15701.987061879287</v>
      </c>
      <c r="O236" s="21">
        <f>IF(M236&lt;='Informações do financiamento'!$C$6,N236*($C$2),"")</f>
        <v>131.19254644442719</v>
      </c>
      <c r="P236" s="21">
        <f>IF(M236&lt;='Informações do financiamento'!$C$6,N236+O236,"")</f>
        <v>15833.179608323713</v>
      </c>
      <c r="Q236" s="21">
        <f>IF(M236&lt;='Informações do financiamento'!$C$6,'Tabelas com amortização extra'!R236-'Tabelas com amortização extra'!O236,"")</f>
        <v>42.125471542559808</v>
      </c>
      <c r="R236" s="21">
        <f>IF(M236&lt;='Informações do financiamento'!$C$6,(N236*$C$2)/(1-(1/(1+$C$2)^('Informações do financiamento'!$C$6-M235)))+T236,"")</f>
        <v>173.318017986987</v>
      </c>
      <c r="S236" s="21">
        <f>IF(M236&lt;='Informações do financiamento'!$C$6,P236-R236,"")</f>
        <v>15659.861590336726</v>
      </c>
      <c r="T236" s="22">
        <f t="shared" si="2"/>
        <v>0</v>
      </c>
      <c r="U236" s="27"/>
    </row>
    <row r="237" spans="1:21" ht="20.25" customHeight="1">
      <c r="A237" s="27"/>
      <c r="B237" s="20">
        <f>IF(B236&lt;'Informações do financiamento'!$C$6,('Tabelas com amortização extra'!B236+1),"")</f>
        <v>232</v>
      </c>
      <c r="C237" s="21">
        <f>IF(B237&lt;='Informações do financiamento'!$C$6,H236,"")</f>
        <v>8450</v>
      </c>
      <c r="D237" s="21">
        <f>IF(B237&lt;='Informações do financiamento'!$C$6,C237*($C$2),"")</f>
        <v>70.601065526717505</v>
      </c>
      <c r="E237" s="21">
        <f>IF(B237&lt;='Informações do financiamento'!$C$6,C237+D237,"")</f>
        <v>8520.6010655267182</v>
      </c>
      <c r="F237" s="21">
        <f>IF(I236=0,IF(B237&lt;='Informações do financiamento'!$C$6,F236,""),IF(B237&lt;='Informações do financiamento'!$C$6,H236/('Informações do financiamento'!$C$6-B237+1),""))</f>
        <v>50</v>
      </c>
      <c r="G237" s="21">
        <f>IF(B237&lt;='Informações do financiamento'!$C$6,F237+D237+I237,"")</f>
        <v>120.60106552671751</v>
      </c>
      <c r="H237" s="21">
        <f>IF(B237&lt;='Informações do financiamento'!$C$6,E237-G237,"")</f>
        <v>8400</v>
      </c>
      <c r="I237" s="22">
        <f t="shared" si="0"/>
        <v>0</v>
      </c>
      <c r="J237" s="38"/>
      <c r="K237" s="38"/>
      <c r="L237" s="38"/>
      <c r="M237" s="20">
        <f t="shared" si="1"/>
        <v>232</v>
      </c>
      <c r="N237" s="21">
        <f>IF(M237&lt;='Informações do financiamento'!$C$6,S236,"")</f>
        <v>15659.861590336726</v>
      </c>
      <c r="O237" s="21">
        <f>IF(M237&lt;='Informações do financiamento'!$C$6,N237*($C$2),"")</f>
        <v>130.84058157144258</v>
      </c>
      <c r="P237" s="21">
        <f>IF(M237&lt;='Informações do financiamento'!$C$6,N237+O237,"")</f>
        <v>15790.702171908169</v>
      </c>
      <c r="Q237" s="21">
        <f>IF(M237&lt;='Informações do financiamento'!$C$6,'Tabelas com amortização extra'!R237-'Tabelas com amortização extra'!O237,"")</f>
        <v>42.477436415544474</v>
      </c>
      <c r="R237" s="21">
        <f>IF(M237&lt;='Informações do financiamento'!$C$6,(N237*$C$2)/(1-(1/(1+$C$2)^('Informações do financiamento'!$C$6-M236)))+T237,"")</f>
        <v>173.31801798698706</v>
      </c>
      <c r="S237" s="21">
        <f>IF(M237&lt;='Informações do financiamento'!$C$6,P237-R237,"")</f>
        <v>15617.384153921183</v>
      </c>
      <c r="T237" s="22">
        <f t="shared" si="2"/>
        <v>0</v>
      </c>
      <c r="U237" s="27"/>
    </row>
    <row r="238" spans="1:21" ht="20.25" customHeight="1">
      <c r="A238" s="27"/>
      <c r="B238" s="20">
        <f>IF(B237&lt;'Informações do financiamento'!$C$6,('Tabelas com amortização extra'!B237+1),"")</f>
        <v>233</v>
      </c>
      <c r="C238" s="21">
        <f>IF(B238&lt;='Informações do financiamento'!$C$6,H237,"")</f>
        <v>8400</v>
      </c>
      <c r="D238" s="21">
        <f>IF(B238&lt;='Informações do financiamento'!$C$6,C238*($C$2),"")</f>
        <v>70.183307742535732</v>
      </c>
      <c r="E238" s="21">
        <f>IF(B238&lt;='Informações do financiamento'!$C$6,C238+D238,"")</f>
        <v>8470.1833077425363</v>
      </c>
      <c r="F238" s="21">
        <f>IF(I237=0,IF(B238&lt;='Informações do financiamento'!$C$6,F237,""),IF(B238&lt;='Informações do financiamento'!$C$6,H237/('Informações do financiamento'!$C$6-B238+1),""))</f>
        <v>50</v>
      </c>
      <c r="G238" s="21">
        <f>IF(B238&lt;='Informações do financiamento'!$C$6,F238+D238+I238,"")</f>
        <v>120.18330774253573</v>
      </c>
      <c r="H238" s="21">
        <f>IF(B238&lt;='Informações do financiamento'!$C$6,E238-G238,"")</f>
        <v>8350</v>
      </c>
      <c r="I238" s="22">
        <f t="shared" si="0"/>
        <v>0</v>
      </c>
      <c r="J238" s="38"/>
      <c r="K238" s="38"/>
      <c r="L238" s="38"/>
      <c r="M238" s="20">
        <f t="shared" si="1"/>
        <v>233</v>
      </c>
      <c r="N238" s="21">
        <f>IF(M238&lt;='Informações do financiamento'!$C$6,S237,"")</f>
        <v>15617.384153921183</v>
      </c>
      <c r="O238" s="21">
        <f>IF(M238&lt;='Informações do financiamento'!$C$6,N238*($C$2),"")</f>
        <v>130.48567597714899</v>
      </c>
      <c r="P238" s="21">
        <f>IF(M238&lt;='Informações do financiamento'!$C$6,N238+O238,"")</f>
        <v>15747.869829898331</v>
      </c>
      <c r="Q238" s="21">
        <f>IF(M238&lt;='Informações do financiamento'!$C$6,'Tabelas com amortização extra'!R238-'Tabelas com amortização extra'!O238,"")</f>
        <v>42.832342009838072</v>
      </c>
      <c r="R238" s="21">
        <f>IF(M238&lt;='Informações do financiamento'!$C$6,(N238*$C$2)/(1-(1/(1+$C$2)^('Informações do financiamento'!$C$6-M237)))+T238,"")</f>
        <v>173.31801798698706</v>
      </c>
      <c r="S238" s="21">
        <f>IF(M238&lt;='Informações do financiamento'!$C$6,P238-R238,"")</f>
        <v>15574.551811911344</v>
      </c>
      <c r="T238" s="22">
        <f t="shared" si="2"/>
        <v>0</v>
      </c>
      <c r="U238" s="27"/>
    </row>
    <row r="239" spans="1:21" ht="20.25" customHeight="1">
      <c r="A239" s="27"/>
      <c r="B239" s="20">
        <f>IF(B238&lt;'Informações do financiamento'!$C$6,('Tabelas com amortização extra'!B238+1),"")</f>
        <v>234</v>
      </c>
      <c r="C239" s="21">
        <f>IF(B239&lt;='Informações do financiamento'!$C$6,H238,"")</f>
        <v>8350</v>
      </c>
      <c r="D239" s="21">
        <f>IF(B239&lt;='Informações do financiamento'!$C$6,C239*($C$2),"")</f>
        <v>69.765549958353972</v>
      </c>
      <c r="E239" s="21">
        <f>IF(B239&lt;='Informações do financiamento'!$C$6,C239+D239,"")</f>
        <v>8419.7655499583543</v>
      </c>
      <c r="F239" s="21">
        <f>IF(I238=0,IF(B239&lt;='Informações do financiamento'!$C$6,F238,""),IF(B239&lt;='Informações do financiamento'!$C$6,H238/('Informações do financiamento'!$C$6-B239+1),""))</f>
        <v>50</v>
      </c>
      <c r="G239" s="21">
        <f>IF(B239&lt;='Informações do financiamento'!$C$6,F239+D239+I239,"")</f>
        <v>119.76554995835397</v>
      </c>
      <c r="H239" s="21">
        <f>IF(B239&lt;='Informações do financiamento'!$C$6,E239-G239,"")</f>
        <v>8300</v>
      </c>
      <c r="I239" s="22">
        <f t="shared" si="0"/>
        <v>0</v>
      </c>
      <c r="J239" s="38"/>
      <c r="K239" s="38"/>
      <c r="L239" s="38"/>
      <c r="M239" s="20">
        <f t="shared" si="1"/>
        <v>234</v>
      </c>
      <c r="N239" s="21">
        <f>IF(M239&lt;='Informações do financiamento'!$C$6,S238,"")</f>
        <v>15574.551811911344</v>
      </c>
      <c r="O239" s="21">
        <f>IF(M239&lt;='Informações do financiamento'!$C$6,N239*($C$2),"")</f>
        <v>130.12780509136206</v>
      </c>
      <c r="P239" s="21">
        <f>IF(M239&lt;='Informações do financiamento'!$C$6,N239+O239,"")</f>
        <v>15704.679617002706</v>
      </c>
      <c r="Q239" s="21">
        <f>IF(M239&lt;='Informações do financiamento'!$C$6,'Tabelas com amortização extra'!R239-'Tabelas com amortização extra'!O239,"")</f>
        <v>43.190212895624938</v>
      </c>
      <c r="R239" s="21">
        <f>IF(M239&lt;='Informações do financiamento'!$C$6,(N239*$C$2)/(1-(1/(1+$C$2)^('Informações do financiamento'!$C$6-M238)))+T239,"")</f>
        <v>173.318017986987</v>
      </c>
      <c r="S239" s="21">
        <f>IF(M239&lt;='Informações do financiamento'!$C$6,P239-R239,"")</f>
        <v>15531.36159901572</v>
      </c>
      <c r="T239" s="22">
        <f t="shared" si="2"/>
        <v>0</v>
      </c>
      <c r="U239" s="27"/>
    </row>
    <row r="240" spans="1:21" ht="20.25" customHeight="1">
      <c r="A240" s="27"/>
      <c r="B240" s="20">
        <f>IF(B239&lt;'Informações do financiamento'!$C$6,('Tabelas com amortização extra'!B239+1),"")</f>
        <v>235</v>
      </c>
      <c r="C240" s="21">
        <f>IF(B240&lt;='Informações do financiamento'!$C$6,H239,"")</f>
        <v>8300</v>
      </c>
      <c r="D240" s="21">
        <f>IF(B240&lt;='Informações do financiamento'!$C$6,C240*($C$2),"")</f>
        <v>69.347792174172213</v>
      </c>
      <c r="E240" s="21">
        <f>IF(B240&lt;='Informações do financiamento'!$C$6,C240+D240,"")</f>
        <v>8369.3477921741724</v>
      </c>
      <c r="F240" s="21">
        <f>IF(I239=0,IF(B240&lt;='Informações do financiamento'!$C$6,F239,""),IF(B240&lt;='Informações do financiamento'!$C$6,H239/('Informações do financiamento'!$C$6-B240+1),""))</f>
        <v>50</v>
      </c>
      <c r="G240" s="21">
        <f>IF(B240&lt;='Informações do financiamento'!$C$6,F240+D240+I240,"")</f>
        <v>119.34779217417221</v>
      </c>
      <c r="H240" s="21">
        <f>IF(B240&lt;='Informações do financiamento'!$C$6,E240-G240,"")</f>
        <v>8250</v>
      </c>
      <c r="I240" s="22">
        <f t="shared" si="0"/>
        <v>0</v>
      </c>
      <c r="J240" s="38"/>
      <c r="K240" s="38"/>
      <c r="L240" s="38"/>
      <c r="M240" s="20">
        <f t="shared" si="1"/>
        <v>235</v>
      </c>
      <c r="N240" s="21">
        <f>IF(M240&lt;='Informações do financiamento'!$C$6,S239,"")</f>
        <v>15531.36159901572</v>
      </c>
      <c r="O240" s="21">
        <f>IF(M240&lt;='Informações do financiamento'!$C$6,N240*($C$2),"")</f>
        <v>129.76694413860977</v>
      </c>
      <c r="P240" s="21">
        <f>IF(M240&lt;='Informações do financiamento'!$C$6,N240+O240,"")</f>
        <v>15661.128543154329</v>
      </c>
      <c r="Q240" s="21">
        <f>IF(M240&lt;='Informações do financiamento'!$C$6,'Tabelas com amortização extra'!R240-'Tabelas com amortização extra'!O240,"")</f>
        <v>43.551073848377257</v>
      </c>
      <c r="R240" s="21">
        <f>IF(M240&lt;='Informações do financiamento'!$C$6,(N240*$C$2)/(1-(1/(1+$C$2)^('Informações do financiamento'!$C$6-M239)))+T240,"")</f>
        <v>173.31801798698703</v>
      </c>
      <c r="S240" s="21">
        <f>IF(M240&lt;='Informações do financiamento'!$C$6,P240-R240,"")</f>
        <v>15487.810525167342</v>
      </c>
      <c r="T240" s="22">
        <f t="shared" si="2"/>
        <v>0</v>
      </c>
      <c r="U240" s="27"/>
    </row>
    <row r="241" spans="1:21" ht="20.25" customHeight="1">
      <c r="A241" s="27"/>
      <c r="B241" s="20">
        <f>IF(B240&lt;'Informações do financiamento'!$C$6,('Tabelas com amortização extra'!B240+1),"")</f>
        <v>236</v>
      </c>
      <c r="C241" s="21">
        <f>IF(B241&lt;='Informações do financiamento'!$C$6,H240,"")</f>
        <v>8250</v>
      </c>
      <c r="D241" s="21">
        <f>IF(B241&lt;='Informações do financiamento'!$C$6,C241*($C$2),"")</f>
        <v>68.930034389990453</v>
      </c>
      <c r="E241" s="21">
        <f>IF(B241&lt;='Informações do financiamento'!$C$6,C241+D241,"")</f>
        <v>8318.9300343899904</v>
      </c>
      <c r="F241" s="21">
        <f>IF(I240=0,IF(B241&lt;='Informações do financiamento'!$C$6,F240,""),IF(B241&lt;='Informações do financiamento'!$C$6,H240/('Informações do financiamento'!$C$6-B241+1),""))</f>
        <v>50</v>
      </c>
      <c r="G241" s="21">
        <f>IF(B241&lt;='Informações do financiamento'!$C$6,F241+D241+I241,"")</f>
        <v>118.93003438999045</v>
      </c>
      <c r="H241" s="21">
        <f>IF(B241&lt;='Informações do financiamento'!$C$6,E241-G241,"")</f>
        <v>8200</v>
      </c>
      <c r="I241" s="22">
        <f t="shared" si="0"/>
        <v>0</v>
      </c>
      <c r="J241" s="38"/>
      <c r="K241" s="38"/>
      <c r="L241" s="38"/>
      <c r="M241" s="20">
        <f t="shared" si="1"/>
        <v>236</v>
      </c>
      <c r="N241" s="21">
        <f>IF(M241&lt;='Informações do financiamento'!$C$6,S240,"")</f>
        <v>15487.810525167342</v>
      </c>
      <c r="O241" s="21">
        <f>IF(M241&lt;='Informações do financiamento'!$C$6,N241*($C$2),"")</f>
        <v>129.40306813641709</v>
      </c>
      <c r="P241" s="21">
        <f>IF(M241&lt;='Informações do financiamento'!$C$6,N241+O241,"")</f>
        <v>15617.213593303759</v>
      </c>
      <c r="Q241" s="21">
        <f>IF(M241&lt;='Informações do financiamento'!$C$6,'Tabelas com amortização extra'!R241-'Tabelas com amortização extra'!O241,"")</f>
        <v>43.914949850569968</v>
      </c>
      <c r="R241" s="21">
        <f>IF(M241&lt;='Informações do financiamento'!$C$6,(N241*$C$2)/(1-(1/(1+$C$2)^('Informações do financiamento'!$C$6-M240)))+T241,"")</f>
        <v>173.31801798698706</v>
      </c>
      <c r="S241" s="21">
        <f>IF(M241&lt;='Informações do financiamento'!$C$6,P241-R241,"")</f>
        <v>15443.895575316772</v>
      </c>
      <c r="T241" s="22">
        <f t="shared" si="2"/>
        <v>0</v>
      </c>
      <c r="U241" s="27"/>
    </row>
    <row r="242" spans="1:21" ht="20.25" customHeight="1">
      <c r="A242" s="27"/>
      <c r="B242" s="20">
        <f>IF(B241&lt;'Informações do financiamento'!$C$6,('Tabelas com amortização extra'!B241+1),"")</f>
        <v>237</v>
      </c>
      <c r="C242" s="21">
        <f>IF(B242&lt;='Informações do financiamento'!$C$6,H241,"")</f>
        <v>8200</v>
      </c>
      <c r="D242" s="21">
        <f>IF(B242&lt;='Informações do financiamento'!$C$6,C242*($C$2),"")</f>
        <v>68.512276605808694</v>
      </c>
      <c r="E242" s="21">
        <f>IF(B242&lt;='Informações do financiamento'!$C$6,C242+D242,"")</f>
        <v>8268.5122766058084</v>
      </c>
      <c r="F242" s="21">
        <f>IF(I241=0,IF(B242&lt;='Informações do financiamento'!$C$6,F241,""),IF(B242&lt;='Informações do financiamento'!$C$6,H241/('Informações do financiamento'!$C$6-B242+1),""))</f>
        <v>50</v>
      </c>
      <c r="G242" s="21">
        <f>IF(B242&lt;='Informações do financiamento'!$C$6,F242+D242+I242,"")</f>
        <v>118.51227660580869</v>
      </c>
      <c r="H242" s="21">
        <f>IF(B242&lt;='Informações do financiamento'!$C$6,E242-G242,"")</f>
        <v>8150</v>
      </c>
      <c r="I242" s="22">
        <f t="shared" si="0"/>
        <v>0</v>
      </c>
      <c r="J242" s="38"/>
      <c r="K242" s="38"/>
      <c r="L242" s="38"/>
      <c r="M242" s="20">
        <f t="shared" si="1"/>
        <v>237</v>
      </c>
      <c r="N242" s="21">
        <f>IF(M242&lt;='Informações do financiamento'!$C$6,S241,"")</f>
        <v>15443.895575316772</v>
      </c>
      <c r="O242" s="21">
        <f>IF(M242&lt;='Informações do financiamento'!$C$6,N242*($C$2),"")</f>
        <v>129.03615189357654</v>
      </c>
      <c r="P242" s="21">
        <f>IF(M242&lt;='Informações do financiamento'!$C$6,N242+O242,"")</f>
        <v>15572.931727210349</v>
      </c>
      <c r="Q242" s="21">
        <f>IF(M242&lt;='Informações do financiamento'!$C$6,'Tabelas com amortização extra'!R242-'Tabelas com amortização extra'!O242,"")</f>
        <v>44.281866093410486</v>
      </c>
      <c r="R242" s="21">
        <f>IF(M242&lt;='Informações do financiamento'!$C$6,(N242*$C$2)/(1-(1/(1+$C$2)^('Informações do financiamento'!$C$6-M241)))+T242,"")</f>
        <v>173.31801798698703</v>
      </c>
      <c r="S242" s="21">
        <f>IF(M242&lt;='Informações do financiamento'!$C$6,P242-R242,"")</f>
        <v>15399.613709223362</v>
      </c>
      <c r="T242" s="22">
        <f t="shared" si="2"/>
        <v>0</v>
      </c>
      <c r="U242" s="27"/>
    </row>
    <row r="243" spans="1:21" ht="20.25" customHeight="1">
      <c r="A243" s="27"/>
      <c r="B243" s="20">
        <f>IF(B242&lt;'Informações do financiamento'!$C$6,('Tabelas com amortização extra'!B242+1),"")</f>
        <v>238</v>
      </c>
      <c r="C243" s="21">
        <f>IF(B243&lt;='Informações do financiamento'!$C$6,H242,"")</f>
        <v>8150</v>
      </c>
      <c r="D243" s="21">
        <f>IF(B243&lt;='Informações do financiamento'!$C$6,C243*($C$2),"")</f>
        <v>68.094518821626934</v>
      </c>
      <c r="E243" s="21">
        <f>IF(B243&lt;='Informações do financiamento'!$C$6,C243+D243,"")</f>
        <v>8218.0945188216265</v>
      </c>
      <c r="F243" s="21">
        <f>IF(I242=0,IF(B243&lt;='Informações do financiamento'!$C$6,F242,""),IF(B243&lt;='Informações do financiamento'!$C$6,H242/('Informações do financiamento'!$C$6-B243+1),""))</f>
        <v>50</v>
      </c>
      <c r="G243" s="21">
        <f>IF(B243&lt;='Informações do financiamento'!$C$6,F243+D243+I243,"")</f>
        <v>118.09451882162693</v>
      </c>
      <c r="H243" s="21">
        <f>IF(B243&lt;='Informações do financiamento'!$C$6,E243-G243,"")</f>
        <v>8100</v>
      </c>
      <c r="I243" s="22">
        <f t="shared" si="0"/>
        <v>0</v>
      </c>
      <c r="J243" s="38"/>
      <c r="K243" s="38"/>
      <c r="L243" s="38"/>
      <c r="M243" s="20">
        <f t="shared" si="1"/>
        <v>238</v>
      </c>
      <c r="N243" s="21">
        <f>IF(M243&lt;='Informações do financiamento'!$C$6,S242,"")</f>
        <v>15399.613709223362</v>
      </c>
      <c r="O243" s="21">
        <f>IF(M243&lt;='Informações do financiamento'!$C$6,N243*($C$2),"")</f>
        <v>128.66617000840424</v>
      </c>
      <c r="P243" s="21">
        <f>IF(M243&lt;='Informações do financiamento'!$C$6,N243+O243,"")</f>
        <v>15528.279879231766</v>
      </c>
      <c r="Q243" s="21">
        <f>IF(M243&lt;='Informações do financiamento'!$C$6,'Tabelas com amortização extra'!R243-'Tabelas com amortização extra'!O243,"")</f>
        <v>44.651847978582822</v>
      </c>
      <c r="R243" s="21">
        <f>IF(M243&lt;='Informações do financiamento'!$C$6,(N243*$C$2)/(1-(1/(1+$C$2)^('Informações do financiamento'!$C$6-M242)))+T243,"")</f>
        <v>173.31801798698706</v>
      </c>
      <c r="S243" s="21">
        <f>IF(M243&lt;='Informações do financiamento'!$C$6,P243-R243,"")</f>
        <v>15354.961861244779</v>
      </c>
      <c r="T243" s="22">
        <f t="shared" si="2"/>
        <v>0</v>
      </c>
      <c r="U243" s="27"/>
    </row>
    <row r="244" spans="1:21" ht="20.25" customHeight="1">
      <c r="A244" s="27"/>
      <c r="B244" s="20">
        <f>IF(B243&lt;'Informações do financiamento'!$C$6,('Tabelas com amortização extra'!B243+1),"")</f>
        <v>239</v>
      </c>
      <c r="C244" s="21">
        <f>IF(B244&lt;='Informações do financiamento'!$C$6,H243,"")</f>
        <v>8100</v>
      </c>
      <c r="D244" s="21">
        <f>IF(B244&lt;='Informações do financiamento'!$C$6,C244*($C$2),"")</f>
        <v>67.676761037445175</v>
      </c>
      <c r="E244" s="21">
        <f>IF(B244&lt;='Informações do financiamento'!$C$6,C244+D244,"")</f>
        <v>8167.6767610374454</v>
      </c>
      <c r="F244" s="21">
        <f>IF(I243=0,IF(B244&lt;='Informações do financiamento'!$C$6,F243,""),IF(B244&lt;='Informações do financiamento'!$C$6,H243/('Informações do financiamento'!$C$6-B244+1),""))</f>
        <v>50</v>
      </c>
      <c r="G244" s="21">
        <f>IF(B244&lt;='Informações do financiamento'!$C$6,F244+D244+I244,"")</f>
        <v>117.67676103744517</v>
      </c>
      <c r="H244" s="21">
        <f>IF(B244&lt;='Informações do financiamento'!$C$6,E244-G244,"")</f>
        <v>8050</v>
      </c>
      <c r="I244" s="22">
        <f t="shared" si="0"/>
        <v>0</v>
      </c>
      <c r="J244" s="38"/>
      <c r="K244" s="38"/>
      <c r="L244" s="38"/>
      <c r="M244" s="20">
        <f t="shared" si="1"/>
        <v>239</v>
      </c>
      <c r="N244" s="21">
        <f>IF(M244&lt;='Informações do financiamento'!$C$6,S243,"")</f>
        <v>15354.961861244779</v>
      </c>
      <c r="O244" s="21">
        <f>IF(M244&lt;='Informações do financiamento'!$C$6,N244*($C$2),"")</f>
        <v>128.29309686698116</v>
      </c>
      <c r="P244" s="21">
        <f>IF(M244&lt;='Informações do financiamento'!$C$6,N244+O244,"")</f>
        <v>15483.25495811176</v>
      </c>
      <c r="Q244" s="21">
        <f>IF(M244&lt;='Informações do financiamento'!$C$6,'Tabelas com amortização extra'!R244-'Tabelas com amortização extra'!O244,"")</f>
        <v>45.024921120005899</v>
      </c>
      <c r="R244" s="21">
        <f>IF(M244&lt;='Informações do financiamento'!$C$6,(N244*$C$2)/(1-(1/(1+$C$2)^('Informações do financiamento'!$C$6-M243)))+T244,"")</f>
        <v>173.31801798698706</v>
      </c>
      <c r="S244" s="21">
        <f>IF(M244&lt;='Informações do financiamento'!$C$6,P244-R244,"")</f>
        <v>15309.936940124773</v>
      </c>
      <c r="T244" s="22">
        <f t="shared" si="2"/>
        <v>0</v>
      </c>
      <c r="U244" s="27"/>
    </row>
    <row r="245" spans="1:21" ht="20.25" customHeight="1">
      <c r="A245" s="27"/>
      <c r="B245" s="20">
        <f>IF(B244&lt;'Informações do financiamento'!$C$6,('Tabelas com amortização extra'!B244+1),"")</f>
        <v>240</v>
      </c>
      <c r="C245" s="21">
        <f>IF(B245&lt;='Informações do financiamento'!$C$6,H244,"")</f>
        <v>8050</v>
      </c>
      <c r="D245" s="21">
        <f>IF(B245&lt;='Informações do financiamento'!$C$6,C245*($C$2),"")</f>
        <v>67.259003253263415</v>
      </c>
      <c r="E245" s="21">
        <f>IF(B245&lt;='Informações do financiamento'!$C$6,C245+D245,"")</f>
        <v>8117.2590032532635</v>
      </c>
      <c r="F245" s="21">
        <f>IF(I244=0,IF(B245&lt;='Informações do financiamento'!$C$6,F244,""),IF(B245&lt;='Informações do financiamento'!$C$6,H244/('Informações do financiamento'!$C$6-B245+1),""))</f>
        <v>50</v>
      </c>
      <c r="G245" s="21">
        <f>IF(B245&lt;='Informações do financiamento'!$C$6,F245+D245+I245,"")</f>
        <v>117.25900325326342</v>
      </c>
      <c r="H245" s="21">
        <f>IF(B245&lt;='Informações do financiamento'!$C$6,E245-G245,"")</f>
        <v>8000</v>
      </c>
      <c r="I245" s="22">
        <f t="shared" si="0"/>
        <v>0</v>
      </c>
      <c r="J245" s="38"/>
      <c r="K245" s="38"/>
      <c r="L245" s="38"/>
      <c r="M245" s="20">
        <f t="shared" si="1"/>
        <v>240</v>
      </c>
      <c r="N245" s="21">
        <f>IF(M245&lt;='Informações do financiamento'!$C$6,S244,"")</f>
        <v>15309.936940124773</v>
      </c>
      <c r="O245" s="21">
        <f>IF(M245&lt;='Informações do financiamento'!$C$6,N245*($C$2),"")</f>
        <v>127.91690664138011</v>
      </c>
      <c r="P245" s="21">
        <f>IF(M245&lt;='Informações do financiamento'!$C$6,N245+O245,"")</f>
        <v>15437.853846766153</v>
      </c>
      <c r="Q245" s="21">
        <f>IF(M245&lt;='Informações do financiamento'!$C$6,'Tabelas com amortização extra'!R245-'Tabelas com amortização extra'!O245,"")</f>
        <v>45.401111345606949</v>
      </c>
      <c r="R245" s="21">
        <f>IF(M245&lt;='Informações do financiamento'!$C$6,(N245*$C$2)/(1-(1/(1+$C$2)^('Informações do financiamento'!$C$6-M244)))+T245,"")</f>
        <v>173.31801798698706</v>
      </c>
      <c r="S245" s="21">
        <f>IF(M245&lt;='Informações do financiamento'!$C$6,P245-R245,"")</f>
        <v>15264.535828779166</v>
      </c>
      <c r="T245" s="22">
        <f t="shared" si="2"/>
        <v>0</v>
      </c>
      <c r="U245" s="27"/>
    </row>
    <row r="246" spans="1:21" ht="20.25" customHeight="1">
      <c r="A246" s="27"/>
      <c r="B246" s="20">
        <f>IF(B245&lt;'Informações do financiamento'!$C$6,('Tabelas com amortização extra'!B245+1),"")</f>
        <v>241</v>
      </c>
      <c r="C246" s="21">
        <f>IF(B246&lt;='Informações do financiamento'!$C$6,H245,"")</f>
        <v>8000</v>
      </c>
      <c r="D246" s="21">
        <f>IF(B246&lt;='Informações do financiamento'!$C$6,C246*($C$2),"")</f>
        <v>66.841245469081656</v>
      </c>
      <c r="E246" s="21">
        <f>IF(B246&lt;='Informações do financiamento'!$C$6,C246+D246,"")</f>
        <v>8066.8412454690815</v>
      </c>
      <c r="F246" s="21">
        <f>IF(I245=0,IF(B246&lt;='Informações do financiamento'!$C$6,F245,""),IF(B246&lt;='Informações do financiamento'!$C$6,H245/('Informações do financiamento'!$C$6-B246+1),""))</f>
        <v>50</v>
      </c>
      <c r="G246" s="21">
        <f>IF(B246&lt;='Informações do financiamento'!$C$6,F246+D246+I246,"")</f>
        <v>116.84124546908166</v>
      </c>
      <c r="H246" s="21">
        <f>IF(B246&lt;='Informações do financiamento'!$C$6,E246-G246,"")</f>
        <v>7950</v>
      </c>
      <c r="I246" s="22">
        <f t="shared" si="0"/>
        <v>0</v>
      </c>
      <c r="J246" s="38"/>
      <c r="K246" s="38"/>
      <c r="L246" s="38"/>
      <c r="M246" s="20">
        <f t="shared" si="1"/>
        <v>241</v>
      </c>
      <c r="N246" s="21">
        <f>IF(M246&lt;='Informações do financiamento'!$C$6,S245,"")</f>
        <v>15264.535828779166</v>
      </c>
      <c r="O246" s="21">
        <f>IF(M246&lt;='Informações do financiamento'!$C$6,N246*($C$2),"")</f>
        <v>127.53757328787751</v>
      </c>
      <c r="P246" s="21">
        <f>IF(M246&lt;='Informações do financiamento'!$C$6,N246+O246,"")</f>
        <v>15392.073402067044</v>
      </c>
      <c r="Q246" s="21">
        <f>IF(M246&lt;='Informações do financiamento'!$C$6,'Tabelas com amortização extra'!R246-'Tabelas com amortização extra'!O246,"")</f>
        <v>45.780444699109523</v>
      </c>
      <c r="R246" s="21">
        <f>IF(M246&lt;='Informações do financiamento'!$C$6,(N246*$C$2)/(1-(1/(1+$C$2)^('Informações do financiamento'!$C$6-M245)))+T246,"")</f>
        <v>173.31801798698703</v>
      </c>
      <c r="S246" s="21">
        <f>IF(M246&lt;='Informações do financiamento'!$C$6,P246-R246,"")</f>
        <v>15218.755384080057</v>
      </c>
      <c r="T246" s="22">
        <f t="shared" si="2"/>
        <v>0</v>
      </c>
      <c r="U246" s="27"/>
    </row>
    <row r="247" spans="1:21" ht="20.25" customHeight="1">
      <c r="A247" s="27"/>
      <c r="B247" s="20">
        <f>IF(B246&lt;'Informações do financiamento'!$C$6,('Tabelas com amortização extra'!B246+1),"")</f>
        <v>242</v>
      </c>
      <c r="C247" s="21">
        <f>IF(B247&lt;='Informações do financiamento'!$C$6,H246,"")</f>
        <v>7950</v>
      </c>
      <c r="D247" s="21">
        <f>IF(B247&lt;='Informações do financiamento'!$C$6,C247*($C$2),"")</f>
        <v>66.423487684899897</v>
      </c>
      <c r="E247" s="21">
        <f>IF(B247&lt;='Informações do financiamento'!$C$6,C247+D247,"")</f>
        <v>8016.4234876848996</v>
      </c>
      <c r="F247" s="21">
        <f>IF(I246=0,IF(B247&lt;='Informações do financiamento'!$C$6,F246,""),IF(B247&lt;='Informações do financiamento'!$C$6,H246/('Informações do financiamento'!$C$6-B247+1),""))</f>
        <v>50</v>
      </c>
      <c r="G247" s="21">
        <f>IF(B247&lt;='Informações do financiamento'!$C$6,F247+D247+I247,"")</f>
        <v>116.4234876848999</v>
      </c>
      <c r="H247" s="21">
        <f>IF(B247&lt;='Informações do financiamento'!$C$6,E247-G247,"")</f>
        <v>7900</v>
      </c>
      <c r="I247" s="22">
        <f t="shared" si="0"/>
        <v>0</v>
      </c>
      <c r="J247" s="38"/>
      <c r="K247" s="38"/>
      <c r="L247" s="38"/>
      <c r="M247" s="20">
        <f t="shared" si="1"/>
        <v>242</v>
      </c>
      <c r="N247" s="21">
        <f>IF(M247&lt;='Informações do financiamento'!$C$6,S246,"")</f>
        <v>15218.755384080057</v>
      </c>
      <c r="O247" s="21">
        <f>IF(M247&lt;='Informações do financiamento'!$C$6,N247*($C$2),"")</f>
        <v>127.15507054515039</v>
      </c>
      <c r="P247" s="21">
        <f>IF(M247&lt;='Informações do financiamento'!$C$6,N247+O247,"")</f>
        <v>15345.910454625207</v>
      </c>
      <c r="Q247" s="21">
        <f>IF(M247&lt;='Informações do financiamento'!$C$6,'Tabelas com amortização extra'!R247-'Tabelas com amortização extra'!O247,"")</f>
        <v>46.162947441836664</v>
      </c>
      <c r="R247" s="21">
        <f>IF(M247&lt;='Informações do financiamento'!$C$6,(N247*$C$2)/(1-(1/(1+$C$2)^('Informações do financiamento'!$C$6-M246)))+T247,"")</f>
        <v>173.31801798698706</v>
      </c>
      <c r="S247" s="21">
        <f>IF(M247&lt;='Informações do financiamento'!$C$6,P247-R247,"")</f>
        <v>15172.592436638221</v>
      </c>
      <c r="T247" s="22">
        <f t="shared" si="2"/>
        <v>0</v>
      </c>
      <c r="U247" s="27"/>
    </row>
    <row r="248" spans="1:21" ht="20.25" customHeight="1">
      <c r="A248" s="27"/>
      <c r="B248" s="20">
        <f>IF(B247&lt;'Informações do financiamento'!$C$6,('Tabelas com amortização extra'!B247+1),"")</f>
        <v>243</v>
      </c>
      <c r="C248" s="21">
        <f>IF(B248&lt;='Informações do financiamento'!$C$6,H247,"")</f>
        <v>7900</v>
      </c>
      <c r="D248" s="21">
        <f>IF(B248&lt;='Informações do financiamento'!$C$6,C248*($C$2),"")</f>
        <v>66.005729900718137</v>
      </c>
      <c r="E248" s="21">
        <f>IF(B248&lt;='Informações do financiamento'!$C$6,C248+D248,"")</f>
        <v>7966.0057299007185</v>
      </c>
      <c r="F248" s="21">
        <f>IF(I247=0,IF(B248&lt;='Informações do financiamento'!$C$6,F247,""),IF(B248&lt;='Informações do financiamento'!$C$6,H247/('Informações do financiamento'!$C$6-B248+1),""))</f>
        <v>50</v>
      </c>
      <c r="G248" s="21">
        <f>IF(B248&lt;='Informações do financiamento'!$C$6,F248+D248+I248,"")</f>
        <v>116.00572990071814</v>
      </c>
      <c r="H248" s="21">
        <f>IF(B248&lt;='Informações do financiamento'!$C$6,E248-G248,"")</f>
        <v>7850</v>
      </c>
      <c r="I248" s="22">
        <f t="shared" si="0"/>
        <v>0</v>
      </c>
      <c r="J248" s="38"/>
      <c r="K248" s="38"/>
      <c r="L248" s="38"/>
      <c r="M248" s="20">
        <f t="shared" si="1"/>
        <v>243</v>
      </c>
      <c r="N248" s="21">
        <f>IF(M248&lt;='Informações do financiamento'!$C$6,S247,"")</f>
        <v>15172.592436638221</v>
      </c>
      <c r="O248" s="21">
        <f>IF(M248&lt;='Informações do financiamento'!$C$6,N248*($C$2),"")</f>
        <v>126.76937193245838</v>
      </c>
      <c r="P248" s="21">
        <f>IF(M248&lt;='Informações do financiamento'!$C$6,N248+O248,"")</f>
        <v>15299.361808570678</v>
      </c>
      <c r="Q248" s="21">
        <f>IF(M248&lt;='Informações do financiamento'!$C$6,'Tabelas com amortização extra'!R248-'Tabelas com amortização extra'!O248,"")</f>
        <v>46.548646054528703</v>
      </c>
      <c r="R248" s="21">
        <f>IF(M248&lt;='Informações do financiamento'!$C$6,(N248*$C$2)/(1-(1/(1+$C$2)^('Informações do financiamento'!$C$6-M247)))+T248,"")</f>
        <v>173.31801798698709</v>
      </c>
      <c r="S248" s="21">
        <f>IF(M248&lt;='Informações do financiamento'!$C$6,P248-R248,"")</f>
        <v>15126.043790583692</v>
      </c>
      <c r="T248" s="22">
        <f t="shared" si="2"/>
        <v>0</v>
      </c>
      <c r="U248" s="27"/>
    </row>
    <row r="249" spans="1:21" ht="20.25" customHeight="1">
      <c r="A249" s="27"/>
      <c r="B249" s="20">
        <f>IF(B248&lt;'Informações do financiamento'!$C$6,('Tabelas com amortização extra'!B248+1),"")</f>
        <v>244</v>
      </c>
      <c r="C249" s="21">
        <f>IF(B249&lt;='Informações do financiamento'!$C$6,H248,"")</f>
        <v>7850</v>
      </c>
      <c r="D249" s="21">
        <f>IF(B249&lt;='Informações do financiamento'!$C$6,C249*($C$2),"")</f>
        <v>65.587972116536378</v>
      </c>
      <c r="E249" s="21">
        <f>IF(B249&lt;='Informações do financiamento'!$C$6,C249+D249,"")</f>
        <v>7915.5879721165365</v>
      </c>
      <c r="F249" s="21">
        <f>IF(I248=0,IF(B249&lt;='Informações do financiamento'!$C$6,F248,""),IF(B249&lt;='Informações do financiamento'!$C$6,H248/('Informações do financiamento'!$C$6-B249+1),""))</f>
        <v>50</v>
      </c>
      <c r="G249" s="21">
        <f>IF(B249&lt;='Informações do financiamento'!$C$6,F249+D249+I249,"")</f>
        <v>115.58797211653638</v>
      </c>
      <c r="H249" s="21">
        <f>IF(B249&lt;='Informações do financiamento'!$C$6,E249-G249,"")</f>
        <v>7800</v>
      </c>
      <c r="I249" s="22">
        <f t="shared" si="0"/>
        <v>0</v>
      </c>
      <c r="J249" s="38"/>
      <c r="K249" s="38"/>
      <c r="L249" s="38"/>
      <c r="M249" s="20">
        <f t="shared" si="1"/>
        <v>244</v>
      </c>
      <c r="N249" s="21">
        <f>IF(M249&lt;='Informações do financiamento'!$C$6,S248,"")</f>
        <v>15126.043790583692</v>
      </c>
      <c r="O249" s="21">
        <f>IF(M249&lt;='Informações do financiamento'!$C$6,N249*($C$2),"")</f>
        <v>126.38045074781036</v>
      </c>
      <c r="P249" s="21">
        <f>IF(M249&lt;='Informações do financiamento'!$C$6,N249+O249,"")</f>
        <v>15252.424241331502</v>
      </c>
      <c r="Q249" s="21">
        <f>IF(M249&lt;='Informações do financiamento'!$C$6,'Tabelas com amortização extra'!R249-'Tabelas com amortização extra'!O249,"")</f>
        <v>46.937567239176701</v>
      </c>
      <c r="R249" s="21">
        <f>IF(M249&lt;='Informações do financiamento'!$C$6,(N249*$C$2)/(1-(1/(1+$C$2)^('Informações do financiamento'!$C$6-M248)))+T249,"")</f>
        <v>173.31801798698706</v>
      </c>
      <c r="S249" s="21">
        <f>IF(M249&lt;='Informações do financiamento'!$C$6,P249-R249,"")</f>
        <v>15079.106223344515</v>
      </c>
      <c r="T249" s="22">
        <f t="shared" si="2"/>
        <v>0</v>
      </c>
      <c r="U249" s="27"/>
    </row>
    <row r="250" spans="1:21" ht="20.25" customHeight="1">
      <c r="A250" s="27"/>
      <c r="B250" s="20">
        <f>IF(B249&lt;'Informações do financiamento'!$C$6,('Tabelas com amortização extra'!B249+1),"")</f>
        <v>245</v>
      </c>
      <c r="C250" s="21">
        <f>IF(B250&lt;='Informações do financiamento'!$C$6,H249,"")</f>
        <v>7800</v>
      </c>
      <c r="D250" s="21">
        <f>IF(B250&lt;='Informações do financiamento'!$C$6,C250*($C$2),"")</f>
        <v>65.170214332354618</v>
      </c>
      <c r="E250" s="21">
        <f>IF(B250&lt;='Informações do financiamento'!$C$6,C250+D250,"")</f>
        <v>7865.1702143323546</v>
      </c>
      <c r="F250" s="21">
        <f>IF(I249=0,IF(B250&lt;='Informações do financiamento'!$C$6,F249,""),IF(B250&lt;='Informações do financiamento'!$C$6,H249/('Informações do financiamento'!$C$6-B250+1),""))</f>
        <v>50</v>
      </c>
      <c r="G250" s="21">
        <f>IF(B250&lt;='Informações do financiamento'!$C$6,F250+D250+I250,"")</f>
        <v>115.17021433235462</v>
      </c>
      <c r="H250" s="21">
        <f>IF(B250&lt;='Informações do financiamento'!$C$6,E250-G250,"")</f>
        <v>7750</v>
      </c>
      <c r="I250" s="22">
        <f t="shared" si="0"/>
        <v>0</v>
      </c>
      <c r="J250" s="38"/>
      <c r="K250" s="38"/>
      <c r="L250" s="38"/>
      <c r="M250" s="20">
        <f t="shared" si="1"/>
        <v>245</v>
      </c>
      <c r="N250" s="21">
        <f>IF(M250&lt;='Informações do financiamento'!$C$6,S249,"")</f>
        <v>15079.106223344515</v>
      </c>
      <c r="O250" s="21">
        <f>IF(M250&lt;='Informações do financiamento'!$C$6,N250*($C$2),"")</f>
        <v>125.98828006611595</v>
      </c>
      <c r="P250" s="21">
        <f>IF(M250&lt;='Informações do financiamento'!$C$6,N250+O250,"")</f>
        <v>15205.094503410632</v>
      </c>
      <c r="Q250" s="21">
        <f>IF(M250&lt;='Informações do financiamento'!$C$6,'Tabelas com amortização extra'!R250-'Tabelas com amortização extra'!O250,"")</f>
        <v>47.329737920871139</v>
      </c>
      <c r="R250" s="21">
        <f>IF(M250&lt;='Informações do financiamento'!$C$6,(N250*$C$2)/(1-(1/(1+$C$2)^('Informações do financiamento'!$C$6-M249)))+T250,"")</f>
        <v>173.31801798698709</v>
      </c>
      <c r="S250" s="21">
        <f>IF(M250&lt;='Informações do financiamento'!$C$6,P250-R250,"")</f>
        <v>15031.776485423645</v>
      </c>
      <c r="T250" s="22">
        <f t="shared" si="2"/>
        <v>0</v>
      </c>
      <c r="U250" s="27"/>
    </row>
    <row r="251" spans="1:21" ht="20.25" customHeight="1">
      <c r="A251" s="27"/>
      <c r="B251" s="20">
        <f>IF(B250&lt;'Informações do financiamento'!$C$6,('Tabelas com amortização extra'!B250+1),"")</f>
        <v>246</v>
      </c>
      <c r="C251" s="21">
        <f>IF(B251&lt;='Informações do financiamento'!$C$6,H250,"")</f>
        <v>7750</v>
      </c>
      <c r="D251" s="21">
        <f>IF(B251&lt;='Informações do financiamento'!$C$6,C251*($C$2),"")</f>
        <v>64.752456548172859</v>
      </c>
      <c r="E251" s="21">
        <f>IF(B251&lt;='Informações do financiamento'!$C$6,C251+D251,"")</f>
        <v>7814.7524565481726</v>
      </c>
      <c r="F251" s="21">
        <f>IF(I250=0,IF(B251&lt;='Informações do financiamento'!$C$6,F250,""),IF(B251&lt;='Informações do financiamento'!$C$6,H250/('Informações do financiamento'!$C$6-B251+1),""))</f>
        <v>50</v>
      </c>
      <c r="G251" s="21">
        <f>IF(B251&lt;='Informações do financiamento'!$C$6,F251+D251+I251,"")</f>
        <v>114.75245654817286</v>
      </c>
      <c r="H251" s="21">
        <f>IF(B251&lt;='Informações do financiamento'!$C$6,E251-G251,"")</f>
        <v>7700</v>
      </c>
      <c r="I251" s="22">
        <f t="shared" si="0"/>
        <v>0</v>
      </c>
      <c r="J251" s="38"/>
      <c r="K251" s="38"/>
      <c r="L251" s="38"/>
      <c r="M251" s="20">
        <f t="shared" si="1"/>
        <v>246</v>
      </c>
      <c r="N251" s="21">
        <f>IF(M251&lt;='Informações do financiamento'!$C$6,S250,"")</f>
        <v>15031.776485423645</v>
      </c>
      <c r="O251" s="21">
        <f>IF(M251&lt;='Informações do financiamento'!$C$6,N251*($C$2),"")</f>
        <v>125.59283273732142</v>
      </c>
      <c r="P251" s="21">
        <f>IF(M251&lt;='Informações do financiamento'!$C$6,N251+O251,"")</f>
        <v>15157.369318160967</v>
      </c>
      <c r="Q251" s="21">
        <f>IF(M251&lt;='Informações do financiamento'!$C$6,'Tabelas com amortização extra'!R251-'Tabelas com amortização extra'!O251,"")</f>
        <v>47.725185249665671</v>
      </c>
      <c r="R251" s="21">
        <f>IF(M251&lt;='Informações do financiamento'!$C$6,(N251*$C$2)/(1-(1/(1+$C$2)^('Informações do financiamento'!$C$6-M250)))+T251,"")</f>
        <v>173.31801798698709</v>
      </c>
      <c r="S251" s="21">
        <f>IF(M251&lt;='Informações do financiamento'!$C$6,P251-R251,"")</f>
        <v>14984.05130017398</v>
      </c>
      <c r="T251" s="22">
        <f t="shared" si="2"/>
        <v>0</v>
      </c>
      <c r="U251" s="27"/>
    </row>
    <row r="252" spans="1:21" ht="20.25" customHeight="1">
      <c r="A252" s="27"/>
      <c r="B252" s="20">
        <f>IF(B251&lt;'Informações do financiamento'!$C$6,('Tabelas com amortização extra'!B251+1),"")</f>
        <v>247</v>
      </c>
      <c r="C252" s="21">
        <f>IF(B252&lt;='Informações do financiamento'!$C$6,H251,"")</f>
        <v>7700</v>
      </c>
      <c r="D252" s="21">
        <f>IF(B252&lt;='Informações do financiamento'!$C$6,C252*($C$2),"")</f>
        <v>64.334698763991099</v>
      </c>
      <c r="E252" s="21">
        <f>IF(B252&lt;='Informações do financiamento'!$C$6,C252+D252,"")</f>
        <v>7764.3346987639907</v>
      </c>
      <c r="F252" s="21">
        <f>IF(I251=0,IF(B252&lt;='Informações do financiamento'!$C$6,F251,""),IF(B252&lt;='Informações do financiamento'!$C$6,H251/('Informações do financiamento'!$C$6-B252+1),""))</f>
        <v>50</v>
      </c>
      <c r="G252" s="21">
        <f>IF(B252&lt;='Informações do financiamento'!$C$6,F252+D252+I252,"")</f>
        <v>114.3346987639911</v>
      </c>
      <c r="H252" s="21">
        <f>IF(B252&lt;='Informações do financiamento'!$C$6,E252-G252,"")</f>
        <v>7650</v>
      </c>
      <c r="I252" s="22">
        <f t="shared" si="0"/>
        <v>0</v>
      </c>
      <c r="J252" s="38"/>
      <c r="K252" s="38"/>
      <c r="L252" s="38"/>
      <c r="M252" s="20">
        <f t="shared" si="1"/>
        <v>247</v>
      </c>
      <c r="N252" s="21">
        <f>IF(M252&lt;='Informações do financiamento'!$C$6,S251,"")</f>
        <v>14984.05130017398</v>
      </c>
      <c r="O252" s="21">
        <f>IF(M252&lt;='Informações do financiamento'!$C$6,N252*($C$2),"")</f>
        <v>125.19408138453014</v>
      </c>
      <c r="P252" s="21">
        <f>IF(M252&lt;='Informações do financiamento'!$C$6,N252+O252,"")</f>
        <v>15109.24538155851</v>
      </c>
      <c r="Q252" s="21">
        <f>IF(M252&lt;='Informações do financiamento'!$C$6,'Tabelas com amortização extra'!R252-'Tabelas com amortização extra'!O252,"")</f>
        <v>48.123936602456951</v>
      </c>
      <c r="R252" s="21">
        <f>IF(M252&lt;='Informações do financiamento'!$C$6,(N252*$C$2)/(1-(1/(1+$C$2)^('Informações do financiamento'!$C$6-M251)))+T252,"")</f>
        <v>173.31801798698709</v>
      </c>
      <c r="S252" s="21">
        <f>IF(M252&lt;='Informações do financiamento'!$C$6,P252-R252,"")</f>
        <v>14935.927363571524</v>
      </c>
      <c r="T252" s="22">
        <f t="shared" si="2"/>
        <v>0</v>
      </c>
      <c r="U252" s="27"/>
    </row>
    <row r="253" spans="1:21" ht="20.25" customHeight="1">
      <c r="A253" s="27"/>
      <c r="B253" s="20">
        <f>IF(B252&lt;'Informações do financiamento'!$C$6,('Tabelas com amortização extra'!B252+1),"")</f>
        <v>248</v>
      </c>
      <c r="C253" s="21">
        <f>IF(B253&lt;='Informações do financiamento'!$C$6,H252,"")</f>
        <v>7650</v>
      </c>
      <c r="D253" s="21">
        <f>IF(B253&lt;='Informações do financiamento'!$C$6,C253*($C$2),"")</f>
        <v>63.916940979809333</v>
      </c>
      <c r="E253" s="21">
        <f>IF(B253&lt;='Informações do financiamento'!$C$6,C253+D253,"")</f>
        <v>7713.9169409798096</v>
      </c>
      <c r="F253" s="21">
        <f>IF(I252=0,IF(B253&lt;='Informações do financiamento'!$C$6,F252,""),IF(B253&lt;='Informações do financiamento'!$C$6,H252/('Informações do financiamento'!$C$6-B253+1),""))</f>
        <v>50</v>
      </c>
      <c r="G253" s="21">
        <f>IF(B253&lt;='Informações do financiamento'!$C$6,F253+D253+I253,"")</f>
        <v>113.91694097980934</v>
      </c>
      <c r="H253" s="21">
        <f>IF(B253&lt;='Informações do financiamento'!$C$6,E253-G253,"")</f>
        <v>7600</v>
      </c>
      <c r="I253" s="22">
        <f t="shared" si="0"/>
        <v>0</v>
      </c>
      <c r="J253" s="38"/>
      <c r="K253" s="38"/>
      <c r="L253" s="38"/>
      <c r="M253" s="20">
        <f t="shared" si="1"/>
        <v>248</v>
      </c>
      <c r="N253" s="21">
        <f>IF(M253&lt;='Informações do financiamento'!$C$6,S252,"")</f>
        <v>14935.927363571524</v>
      </c>
      <c r="O253" s="21">
        <f>IF(M253&lt;='Informações do financiamento'!$C$6,N253*($C$2),"")</f>
        <v>124.79199840210723</v>
      </c>
      <c r="P253" s="21">
        <f>IF(M253&lt;='Informações do financiamento'!$C$6,N253+O253,"")</f>
        <v>15060.71936197363</v>
      </c>
      <c r="Q253" s="21">
        <f>IF(M253&lt;='Informações do financiamento'!$C$6,'Tabelas com amortização extra'!R253-'Tabelas com amortização extra'!O253,"")</f>
        <v>48.52601958487989</v>
      </c>
      <c r="R253" s="21">
        <f>IF(M253&lt;='Informações do financiamento'!$C$6,(N253*$C$2)/(1-(1/(1+$C$2)^('Informações do financiamento'!$C$6-M252)))+T253,"")</f>
        <v>173.31801798698712</v>
      </c>
      <c r="S253" s="21">
        <f>IF(M253&lt;='Informações do financiamento'!$C$6,P253-R253,"")</f>
        <v>14887.401343986643</v>
      </c>
      <c r="T253" s="22">
        <f t="shared" si="2"/>
        <v>0</v>
      </c>
      <c r="U253" s="27"/>
    </row>
    <row r="254" spans="1:21" ht="20.25" customHeight="1">
      <c r="A254" s="27"/>
      <c r="B254" s="20">
        <f>IF(B253&lt;'Informações do financiamento'!$C$6,('Tabelas com amortização extra'!B253+1),"")</f>
        <v>249</v>
      </c>
      <c r="C254" s="21">
        <f>IF(B254&lt;='Informações do financiamento'!$C$6,H253,"")</f>
        <v>7600</v>
      </c>
      <c r="D254" s="21">
        <f>IF(B254&lt;='Informações do financiamento'!$C$6,C254*($C$2),"")</f>
        <v>63.499183195627573</v>
      </c>
      <c r="E254" s="21">
        <f>IF(B254&lt;='Informações do financiamento'!$C$6,C254+D254,"")</f>
        <v>7663.4991831956277</v>
      </c>
      <c r="F254" s="21">
        <f>IF(I253=0,IF(B254&lt;='Informações do financiamento'!$C$6,F253,""),IF(B254&lt;='Informações do financiamento'!$C$6,H253/('Informações do financiamento'!$C$6-B254+1),""))</f>
        <v>50</v>
      </c>
      <c r="G254" s="21">
        <f>IF(B254&lt;='Informações do financiamento'!$C$6,F254+D254+I254,"")</f>
        <v>113.49918319562758</v>
      </c>
      <c r="H254" s="21">
        <f>IF(B254&lt;='Informações do financiamento'!$C$6,E254-G254,"")</f>
        <v>7550</v>
      </c>
      <c r="I254" s="22">
        <f t="shared" si="0"/>
        <v>0</v>
      </c>
      <c r="J254" s="38"/>
      <c r="K254" s="38"/>
      <c r="L254" s="38"/>
      <c r="M254" s="20">
        <f t="shared" si="1"/>
        <v>249</v>
      </c>
      <c r="N254" s="21">
        <f>IF(M254&lt;='Informações do financiamento'!$C$6,S253,"")</f>
        <v>14887.401343986643</v>
      </c>
      <c r="O254" s="21">
        <f>IF(M254&lt;='Informações do financiamento'!$C$6,N254*($C$2),"")</f>
        <v>124.38655595376842</v>
      </c>
      <c r="P254" s="21">
        <f>IF(M254&lt;='Informações do financiamento'!$C$6,N254+O254,"")</f>
        <v>15011.787899940411</v>
      </c>
      <c r="Q254" s="21">
        <f>IF(M254&lt;='Informações do financiamento'!$C$6,'Tabelas com amortização extra'!R254-'Tabelas com amortização extra'!O254,"")</f>
        <v>48.931462033218665</v>
      </c>
      <c r="R254" s="21">
        <f>IF(M254&lt;='Informações do financiamento'!$C$6,(N254*$C$2)/(1-(1/(1+$C$2)^('Informações do financiamento'!$C$6-M253)))+T254,"")</f>
        <v>173.31801798698709</v>
      </c>
      <c r="S254" s="21">
        <f>IF(M254&lt;='Informações do financiamento'!$C$6,P254-R254,"")</f>
        <v>14838.469881953424</v>
      </c>
      <c r="T254" s="22">
        <f t="shared" si="2"/>
        <v>0</v>
      </c>
      <c r="U254" s="27"/>
    </row>
    <row r="255" spans="1:21" ht="20.25" customHeight="1">
      <c r="A255" s="27"/>
      <c r="B255" s="20">
        <f>IF(B254&lt;'Informações do financiamento'!$C$6,('Tabelas com amortização extra'!B254+1),"")</f>
        <v>250</v>
      </c>
      <c r="C255" s="21">
        <f>IF(B255&lt;='Informações do financiamento'!$C$6,H254,"")</f>
        <v>7550</v>
      </c>
      <c r="D255" s="21">
        <f>IF(B255&lt;='Informações do financiamento'!$C$6,C255*($C$2),"")</f>
        <v>63.081425411445814</v>
      </c>
      <c r="E255" s="21">
        <f>IF(B255&lt;='Informações do financiamento'!$C$6,C255+D255,"")</f>
        <v>7613.0814254114457</v>
      </c>
      <c r="F255" s="21">
        <f>IF(I254=0,IF(B255&lt;='Informações do financiamento'!$C$6,F254,""),IF(B255&lt;='Informações do financiamento'!$C$6,H254/('Informações do financiamento'!$C$6-B255+1),""))</f>
        <v>50</v>
      </c>
      <c r="G255" s="21">
        <f>IF(B255&lt;='Informações do financiamento'!$C$6,F255+D255+I255,"")</f>
        <v>113.08142541144582</v>
      </c>
      <c r="H255" s="21">
        <f>IF(B255&lt;='Informações do financiamento'!$C$6,E255-G255,"")</f>
        <v>7500</v>
      </c>
      <c r="I255" s="22">
        <f t="shared" si="0"/>
        <v>0</v>
      </c>
      <c r="J255" s="38"/>
      <c r="K255" s="38"/>
      <c r="L255" s="38"/>
      <c r="M255" s="20">
        <f t="shared" si="1"/>
        <v>250</v>
      </c>
      <c r="N255" s="21">
        <f>IF(M255&lt;='Informações do financiamento'!$C$6,S254,"")</f>
        <v>14838.469881953424</v>
      </c>
      <c r="O255" s="21">
        <f>IF(M255&lt;='Informações do financiamento'!$C$6,N255*($C$2),"")</f>
        <v>123.977725970653</v>
      </c>
      <c r="P255" s="21">
        <f>IF(M255&lt;='Informações do financiamento'!$C$6,N255+O255,"")</f>
        <v>14962.447607924078</v>
      </c>
      <c r="Q255" s="21">
        <f>IF(M255&lt;='Informações do financiamento'!$C$6,'Tabelas com amortização extra'!R255-'Tabelas com amortização extra'!O255,"")</f>
        <v>49.340292016334118</v>
      </c>
      <c r="R255" s="21">
        <f>IF(M255&lt;='Informações do financiamento'!$C$6,(N255*$C$2)/(1-(1/(1+$C$2)^('Informações do financiamento'!$C$6-M254)))+T255,"")</f>
        <v>173.31801798698712</v>
      </c>
      <c r="S255" s="21">
        <f>IF(M255&lt;='Informações do financiamento'!$C$6,P255-R255,"")</f>
        <v>14789.129589937091</v>
      </c>
      <c r="T255" s="22">
        <f t="shared" si="2"/>
        <v>0</v>
      </c>
      <c r="U255" s="27"/>
    </row>
    <row r="256" spans="1:21" ht="20.25" customHeight="1">
      <c r="A256" s="27"/>
      <c r="B256" s="20">
        <f>IF(B255&lt;'Informações do financiamento'!$C$6,('Tabelas com amortização extra'!B255+1),"")</f>
        <v>251</v>
      </c>
      <c r="C256" s="21">
        <f>IF(B256&lt;='Informações do financiamento'!$C$6,H255,"")</f>
        <v>7500</v>
      </c>
      <c r="D256" s="21">
        <f>IF(B256&lt;='Informações do financiamento'!$C$6,C256*($C$2),"")</f>
        <v>62.663667627264054</v>
      </c>
      <c r="E256" s="21">
        <f>IF(B256&lt;='Informações do financiamento'!$C$6,C256+D256,"")</f>
        <v>7562.6636676272637</v>
      </c>
      <c r="F256" s="21">
        <f>IF(I255=0,IF(B256&lt;='Informações do financiamento'!$C$6,F255,""),IF(B256&lt;='Informações do financiamento'!$C$6,H255/('Informações do financiamento'!$C$6-B256+1),""))</f>
        <v>50</v>
      </c>
      <c r="G256" s="21">
        <f>IF(B256&lt;='Informações do financiamento'!$C$6,F256+D256+I256,"")</f>
        <v>112.66366762726406</v>
      </c>
      <c r="H256" s="21">
        <f>IF(B256&lt;='Informações do financiamento'!$C$6,E256-G256,"")</f>
        <v>7450</v>
      </c>
      <c r="I256" s="22">
        <f t="shared" si="0"/>
        <v>0</v>
      </c>
      <c r="J256" s="38"/>
      <c r="K256" s="38"/>
      <c r="L256" s="38"/>
      <c r="M256" s="20">
        <f t="shared" si="1"/>
        <v>251</v>
      </c>
      <c r="N256" s="21">
        <f>IF(M256&lt;='Informações do financiamento'!$C$6,S255,"")</f>
        <v>14789.129589937091</v>
      </c>
      <c r="O256" s="21">
        <f>IF(M256&lt;='Informações do financiamento'!$C$6,N256*($C$2),"")</f>
        <v>123.56548014938051</v>
      </c>
      <c r="P256" s="21">
        <f>IF(M256&lt;='Informações do financiamento'!$C$6,N256+O256,"")</f>
        <v>14912.695070086471</v>
      </c>
      <c r="Q256" s="21">
        <f>IF(M256&lt;='Informações do financiamento'!$C$6,'Tabelas com amortização extra'!R256-'Tabelas com amortização extra'!O256,"")</f>
        <v>49.75253783760661</v>
      </c>
      <c r="R256" s="21">
        <f>IF(M256&lt;='Informações do financiamento'!$C$6,(N256*$C$2)/(1-(1/(1+$C$2)^('Informações do financiamento'!$C$6-M255)))+T256,"")</f>
        <v>173.31801798698712</v>
      </c>
      <c r="S256" s="21">
        <f>IF(M256&lt;='Informações do financiamento'!$C$6,P256-R256,"")</f>
        <v>14739.377052099484</v>
      </c>
      <c r="T256" s="22">
        <f t="shared" si="2"/>
        <v>0</v>
      </c>
      <c r="U256" s="27"/>
    </row>
    <row r="257" spans="1:21" ht="20.25" customHeight="1">
      <c r="A257" s="27"/>
      <c r="B257" s="20">
        <f>IF(B256&lt;'Informações do financiamento'!$C$6,('Tabelas com amortização extra'!B256+1),"")</f>
        <v>252</v>
      </c>
      <c r="C257" s="21">
        <f>IF(B257&lt;='Informações do financiamento'!$C$6,H256,"")</f>
        <v>7450</v>
      </c>
      <c r="D257" s="21">
        <f>IF(B257&lt;='Informações do financiamento'!$C$6,C257*($C$2),"")</f>
        <v>62.245909843082295</v>
      </c>
      <c r="E257" s="21">
        <f>IF(B257&lt;='Informações do financiamento'!$C$6,C257+D257,"")</f>
        <v>7512.2459098430827</v>
      </c>
      <c r="F257" s="21">
        <f>IF(I256=0,IF(B257&lt;='Informações do financiamento'!$C$6,F256,""),IF(B257&lt;='Informações do financiamento'!$C$6,H256/('Informações do financiamento'!$C$6-B257+1),""))</f>
        <v>50</v>
      </c>
      <c r="G257" s="21">
        <f>IF(B257&lt;='Informações do financiamento'!$C$6,F257+D257+I257,"")</f>
        <v>112.2459098430823</v>
      </c>
      <c r="H257" s="21">
        <f>IF(B257&lt;='Informações do financiamento'!$C$6,E257-G257,"")</f>
        <v>7400</v>
      </c>
      <c r="I257" s="22">
        <f t="shared" si="0"/>
        <v>0</v>
      </c>
      <c r="J257" s="38"/>
      <c r="K257" s="38"/>
      <c r="L257" s="38"/>
      <c r="M257" s="20">
        <f t="shared" si="1"/>
        <v>252</v>
      </c>
      <c r="N257" s="21">
        <f>IF(M257&lt;='Informações do financiamento'!$C$6,S256,"")</f>
        <v>14739.377052099484</v>
      </c>
      <c r="O257" s="21">
        <f>IF(M257&lt;='Informações do financiamento'!$C$6,N257*($C$2),"")</f>
        <v>123.14978995009135</v>
      </c>
      <c r="P257" s="21">
        <f>IF(M257&lt;='Informações do financiamento'!$C$6,N257+O257,"")</f>
        <v>14862.526842049576</v>
      </c>
      <c r="Q257" s="21">
        <f>IF(M257&lt;='Informações do financiamento'!$C$6,'Tabelas com amortização extra'!R257-'Tabelas com amortização extra'!O257,"")</f>
        <v>50.168228036895798</v>
      </c>
      <c r="R257" s="21">
        <f>IF(M257&lt;='Informações do financiamento'!$C$6,(N257*$C$2)/(1-(1/(1+$C$2)^('Informações do financiamento'!$C$6-M256)))+T257,"")</f>
        <v>173.31801798698714</v>
      </c>
      <c r="S257" s="21">
        <f>IF(M257&lt;='Informações do financiamento'!$C$6,P257-R257,"")</f>
        <v>14689.208824062589</v>
      </c>
      <c r="T257" s="22">
        <f t="shared" si="2"/>
        <v>0</v>
      </c>
      <c r="U257" s="27"/>
    </row>
    <row r="258" spans="1:21" ht="20.25" customHeight="1">
      <c r="A258" s="27"/>
      <c r="B258" s="20">
        <f>IF(B257&lt;'Informações do financiamento'!$C$6,('Tabelas com amortização extra'!B257+1),"")</f>
        <v>253</v>
      </c>
      <c r="C258" s="21">
        <f>IF(B258&lt;='Informações do financiamento'!$C$6,H257,"")</f>
        <v>7400</v>
      </c>
      <c r="D258" s="21">
        <f>IF(B258&lt;='Informações do financiamento'!$C$6,C258*($C$2),"")</f>
        <v>61.828152058900528</v>
      </c>
      <c r="E258" s="21">
        <f>IF(B258&lt;='Informações do financiamento'!$C$6,C258+D258,"")</f>
        <v>7461.8281520589007</v>
      </c>
      <c r="F258" s="21">
        <f>IF(I257=0,IF(B258&lt;='Informações do financiamento'!$C$6,F257,""),IF(B258&lt;='Informações do financiamento'!$C$6,H257/('Informações do financiamento'!$C$6-B258+1),""))</f>
        <v>50</v>
      </c>
      <c r="G258" s="21">
        <f>IF(B258&lt;='Informações do financiamento'!$C$6,F258+D258+I258,"")</f>
        <v>111.82815205890053</v>
      </c>
      <c r="H258" s="21">
        <f>IF(B258&lt;='Informações do financiamento'!$C$6,E258-G258,"")</f>
        <v>7350</v>
      </c>
      <c r="I258" s="22">
        <f t="shared" si="0"/>
        <v>0</v>
      </c>
      <c r="J258" s="38"/>
      <c r="K258" s="38"/>
      <c r="L258" s="38"/>
      <c r="M258" s="20">
        <f t="shared" si="1"/>
        <v>253</v>
      </c>
      <c r="N258" s="21">
        <f>IF(M258&lt;='Informações do financiamento'!$C$6,S257,"")</f>
        <v>14689.208824062589</v>
      </c>
      <c r="O258" s="21">
        <f>IF(M258&lt;='Informações do financiamento'!$C$6,N258*($C$2),"")</f>
        <v>122.73062659447098</v>
      </c>
      <c r="P258" s="21">
        <f>IF(M258&lt;='Informações do financiamento'!$C$6,N258+O258,"")</f>
        <v>14811.939450657061</v>
      </c>
      <c r="Q258" s="21">
        <f>IF(M258&lt;='Informações do financiamento'!$C$6,'Tabelas com amortização extra'!R258-'Tabelas com amortização extra'!O258,"")</f>
        <v>50.587391392516167</v>
      </c>
      <c r="R258" s="21">
        <f>IF(M258&lt;='Informações do financiamento'!$C$6,(N258*$C$2)/(1-(1/(1+$C$2)^('Informações do financiamento'!$C$6-M257)))+T258,"")</f>
        <v>173.31801798698714</v>
      </c>
      <c r="S258" s="21">
        <f>IF(M258&lt;='Informações do financiamento'!$C$6,P258-R258,"")</f>
        <v>14638.621432670074</v>
      </c>
      <c r="T258" s="22">
        <f t="shared" si="2"/>
        <v>0</v>
      </c>
      <c r="U258" s="27"/>
    </row>
    <row r="259" spans="1:21" ht="20.25" customHeight="1">
      <c r="A259" s="27"/>
      <c r="B259" s="20">
        <f>IF(B258&lt;'Informações do financiamento'!$C$6,('Tabelas com amortização extra'!B258+1),"")</f>
        <v>254</v>
      </c>
      <c r="C259" s="21">
        <f>IF(B259&lt;='Informações do financiamento'!$C$6,H258,"")</f>
        <v>7350</v>
      </c>
      <c r="D259" s="21">
        <f>IF(B259&lt;='Informações do financiamento'!$C$6,C259*($C$2),"")</f>
        <v>61.410394274718769</v>
      </c>
      <c r="E259" s="21">
        <f>IF(B259&lt;='Informações do financiamento'!$C$6,C259+D259,"")</f>
        <v>7411.4103942747188</v>
      </c>
      <c r="F259" s="21">
        <f>IF(I258=0,IF(B259&lt;='Informações do financiamento'!$C$6,F258,""),IF(B259&lt;='Informações do financiamento'!$C$6,H258/('Informações do financiamento'!$C$6-B259+1),""))</f>
        <v>50</v>
      </c>
      <c r="G259" s="21">
        <f>IF(B259&lt;='Informações do financiamento'!$C$6,F259+D259+I259,"")</f>
        <v>111.41039427471877</v>
      </c>
      <c r="H259" s="21">
        <f>IF(B259&lt;='Informações do financiamento'!$C$6,E259-G259,"")</f>
        <v>7300</v>
      </c>
      <c r="I259" s="22">
        <f t="shared" si="0"/>
        <v>0</v>
      </c>
      <c r="J259" s="38"/>
      <c r="K259" s="38"/>
      <c r="L259" s="38"/>
      <c r="M259" s="20">
        <f t="shared" si="1"/>
        <v>254</v>
      </c>
      <c r="N259" s="21">
        <f>IF(M259&lt;='Informações do financiamento'!$C$6,S258,"")</f>
        <v>14638.621432670074</v>
      </c>
      <c r="O259" s="21">
        <f>IF(M259&lt;='Informações do financiamento'!$C$6,N259*($C$2),"")</f>
        <v>122.30796106375752</v>
      </c>
      <c r="P259" s="21">
        <f>IF(M259&lt;='Informações do financiamento'!$C$6,N259+O259,"")</f>
        <v>14760.929393733832</v>
      </c>
      <c r="Q259" s="21">
        <f>IF(M259&lt;='Informações do financiamento'!$C$6,'Tabelas com amortização extra'!R259-'Tabelas com amortização extra'!O259,"")</f>
        <v>51.010056923229627</v>
      </c>
      <c r="R259" s="21">
        <f>IF(M259&lt;='Informações do financiamento'!$C$6,(N259*$C$2)/(1-(1/(1+$C$2)^('Informações do financiamento'!$C$6-M258)))+T259,"")</f>
        <v>173.31801798698714</v>
      </c>
      <c r="S259" s="21">
        <f>IF(M259&lt;='Informações do financiamento'!$C$6,P259-R259,"")</f>
        <v>14587.611375746845</v>
      </c>
      <c r="T259" s="22">
        <f t="shared" si="2"/>
        <v>0</v>
      </c>
      <c r="U259" s="27"/>
    </row>
    <row r="260" spans="1:21" ht="20.25" customHeight="1">
      <c r="A260" s="27"/>
      <c r="B260" s="20">
        <f>IF(B259&lt;'Informações do financiamento'!$C$6,('Tabelas com amortização extra'!B259+1),"")</f>
        <v>255</v>
      </c>
      <c r="C260" s="21">
        <f>IF(B260&lt;='Informações do financiamento'!$C$6,H259,"")</f>
        <v>7300</v>
      </c>
      <c r="D260" s="21">
        <f>IF(B260&lt;='Informações do financiamento'!$C$6,C260*($C$2),"")</f>
        <v>60.992636490537009</v>
      </c>
      <c r="E260" s="21">
        <f>IF(B260&lt;='Informações do financiamento'!$C$6,C260+D260,"")</f>
        <v>7360.9926364905368</v>
      </c>
      <c r="F260" s="21">
        <f>IF(I259=0,IF(B260&lt;='Informações do financiamento'!$C$6,F259,""),IF(B260&lt;='Informações do financiamento'!$C$6,H259/('Informações do financiamento'!$C$6-B260+1),""))</f>
        <v>50</v>
      </c>
      <c r="G260" s="21">
        <f>IF(B260&lt;='Informações do financiamento'!$C$6,F260+D260+I260,"")</f>
        <v>110.99263649053701</v>
      </c>
      <c r="H260" s="21">
        <f>IF(B260&lt;='Informações do financiamento'!$C$6,E260-G260,"")</f>
        <v>7250</v>
      </c>
      <c r="I260" s="22">
        <f t="shared" si="0"/>
        <v>0</v>
      </c>
      <c r="J260" s="38"/>
      <c r="K260" s="38"/>
      <c r="L260" s="38"/>
      <c r="M260" s="20">
        <f t="shared" si="1"/>
        <v>255</v>
      </c>
      <c r="N260" s="21">
        <f>IF(M260&lt;='Informações do financiamento'!$C$6,S259,"")</f>
        <v>14587.611375746845</v>
      </c>
      <c r="O260" s="21">
        <f>IF(M260&lt;='Informações do financiamento'!$C$6,N260*($C$2),"")</f>
        <v>121.88176409673285</v>
      </c>
      <c r="P260" s="21">
        <f>IF(M260&lt;='Informações do financiamento'!$C$6,N260+O260,"")</f>
        <v>14709.493139843578</v>
      </c>
      <c r="Q260" s="21">
        <f>IF(M260&lt;='Informações do financiamento'!$C$6,'Tabelas com amortização extra'!R260-'Tabelas com amortização extra'!O260,"")</f>
        <v>51.436253890254321</v>
      </c>
      <c r="R260" s="21">
        <f>IF(M260&lt;='Informações do financiamento'!$C$6,(N260*$C$2)/(1-(1/(1+$C$2)^('Informações do financiamento'!$C$6-M259)))+T260,"")</f>
        <v>173.31801798698717</v>
      </c>
      <c r="S260" s="21">
        <f>IF(M260&lt;='Informações do financiamento'!$C$6,P260-R260,"")</f>
        <v>14536.175121856591</v>
      </c>
      <c r="T260" s="22">
        <f t="shared" si="2"/>
        <v>0</v>
      </c>
      <c r="U260" s="27"/>
    </row>
    <row r="261" spans="1:21" ht="20.25" customHeight="1">
      <c r="A261" s="27"/>
      <c r="B261" s="20">
        <f>IF(B260&lt;'Informações do financiamento'!$C$6,('Tabelas com amortização extra'!B260+1),"")</f>
        <v>256</v>
      </c>
      <c r="C261" s="21">
        <f>IF(B261&lt;='Informações do financiamento'!$C$6,H260,"")</f>
        <v>7250</v>
      </c>
      <c r="D261" s="21">
        <f>IF(B261&lt;='Informações do financiamento'!$C$6,C261*($C$2),"")</f>
        <v>60.57487870635525</v>
      </c>
      <c r="E261" s="21">
        <f>IF(B261&lt;='Informações do financiamento'!$C$6,C261+D261,"")</f>
        <v>7310.5748787063549</v>
      </c>
      <c r="F261" s="21">
        <f>IF(I260=0,IF(B261&lt;='Informações do financiamento'!$C$6,F260,""),IF(B261&lt;='Informações do financiamento'!$C$6,H260/('Informações do financiamento'!$C$6-B261+1),""))</f>
        <v>50</v>
      </c>
      <c r="G261" s="21">
        <f>IF(B261&lt;='Informações do financiamento'!$C$6,F261+D261+I261,"")</f>
        <v>110.57487870635525</v>
      </c>
      <c r="H261" s="21">
        <f>IF(B261&lt;='Informações do financiamento'!$C$6,E261-G261,"")</f>
        <v>7200</v>
      </c>
      <c r="I261" s="22">
        <f t="shared" ref="I261:I515" si="3">IF(B261&lt;&gt;"",0,"")</f>
        <v>0</v>
      </c>
      <c r="J261" s="38"/>
      <c r="K261" s="38"/>
      <c r="L261" s="38"/>
      <c r="M261" s="20">
        <f t="shared" ref="M261:M515" si="4">B261</f>
        <v>256</v>
      </c>
      <c r="N261" s="21">
        <f>IF(M261&lt;='Informações do financiamento'!$C$6,S260,"")</f>
        <v>14536.175121856591</v>
      </c>
      <c r="O261" s="21">
        <f>IF(M261&lt;='Informações do financiamento'!$C$6,N261*($C$2),"")</f>
        <v>121.4520061876968</v>
      </c>
      <c r="P261" s="21">
        <f>IF(M261&lt;='Informações do financiamento'!$C$6,N261+O261,"")</f>
        <v>14657.627128044289</v>
      </c>
      <c r="Q261" s="21">
        <f>IF(M261&lt;='Informações do financiamento'!$C$6,'Tabelas com amortização extra'!R261-'Tabelas com amortização extra'!O261,"")</f>
        <v>51.866011799290376</v>
      </c>
      <c r="R261" s="21">
        <f>IF(M261&lt;='Informações do financiamento'!$C$6,(N261*$C$2)/(1-(1/(1+$C$2)^('Informações do financiamento'!$C$6-M260)))+T261,"")</f>
        <v>173.31801798698717</v>
      </c>
      <c r="S261" s="21">
        <f>IF(M261&lt;='Informações do financiamento'!$C$6,P261-R261,"")</f>
        <v>14484.309110057302</v>
      </c>
      <c r="T261" s="22">
        <f t="shared" ref="T261:T515" si="5">IF(M261&lt;&gt;"",0,"")</f>
        <v>0</v>
      </c>
      <c r="U261" s="27"/>
    </row>
    <row r="262" spans="1:21" ht="20.25" customHeight="1">
      <c r="A262" s="27"/>
      <c r="B262" s="20">
        <f>IF(B261&lt;'Informações do financiamento'!$C$6,('Tabelas com amortização extra'!B261+1),"")</f>
        <v>257</v>
      </c>
      <c r="C262" s="21">
        <f>IF(B262&lt;='Informações do financiamento'!$C$6,H261,"")</f>
        <v>7200</v>
      </c>
      <c r="D262" s="21">
        <f>IF(B262&lt;='Informações do financiamento'!$C$6,C262*($C$2),"")</f>
        <v>60.15712092217349</v>
      </c>
      <c r="E262" s="21">
        <f>IF(B262&lt;='Informações do financiamento'!$C$6,C262+D262,"")</f>
        <v>7260.1571209221738</v>
      </c>
      <c r="F262" s="21">
        <f>IF(I261=0,IF(B262&lt;='Informações do financiamento'!$C$6,F261,""),IF(B262&lt;='Informações do financiamento'!$C$6,H261/('Informações do financiamento'!$C$6-B262+1),""))</f>
        <v>50</v>
      </c>
      <c r="G262" s="21">
        <f>IF(B262&lt;='Informações do financiamento'!$C$6,F262+D262+I262,"")</f>
        <v>110.15712092217349</v>
      </c>
      <c r="H262" s="21">
        <f>IF(B262&lt;='Informações do financiamento'!$C$6,E262-G262,"")</f>
        <v>7150</v>
      </c>
      <c r="I262" s="22">
        <f t="shared" si="3"/>
        <v>0</v>
      </c>
      <c r="J262" s="38"/>
      <c r="K262" s="38"/>
      <c r="L262" s="38"/>
      <c r="M262" s="20">
        <f t="shared" si="4"/>
        <v>257</v>
      </c>
      <c r="N262" s="21">
        <f>IF(M262&lt;='Informações do financiamento'!$C$6,S261,"")</f>
        <v>14484.309110057302</v>
      </c>
      <c r="O262" s="21">
        <f>IF(M262&lt;='Informações do financiamento'!$C$6,N262*($C$2),"")</f>
        <v>121.01865758442447</v>
      </c>
      <c r="P262" s="21">
        <f>IF(M262&lt;='Informações do financiamento'!$C$6,N262+O262,"")</f>
        <v>14605.327767641726</v>
      </c>
      <c r="Q262" s="21">
        <f>IF(M262&lt;='Informações do financiamento'!$C$6,'Tabelas com amortização extra'!R262-'Tabelas com amortização extra'!O262,"")</f>
        <v>52.299360402562698</v>
      </c>
      <c r="R262" s="21">
        <f>IF(M262&lt;='Informações do financiamento'!$C$6,(N262*$C$2)/(1-(1/(1+$C$2)^('Informações do financiamento'!$C$6-M261)))+T262,"")</f>
        <v>173.31801798698717</v>
      </c>
      <c r="S262" s="21">
        <f>IF(M262&lt;='Informações do financiamento'!$C$6,P262-R262,"")</f>
        <v>14432.009749654739</v>
      </c>
      <c r="T262" s="22">
        <f t="shared" si="5"/>
        <v>0</v>
      </c>
      <c r="U262" s="27"/>
    </row>
    <row r="263" spans="1:21" ht="20.25" customHeight="1">
      <c r="A263" s="27"/>
      <c r="B263" s="20">
        <f>IF(B262&lt;'Informações do financiamento'!$C$6,('Tabelas com amortização extra'!B262+1),"")</f>
        <v>258</v>
      </c>
      <c r="C263" s="21">
        <f>IF(B263&lt;='Informações do financiamento'!$C$6,H262,"")</f>
        <v>7150</v>
      </c>
      <c r="D263" s="21">
        <f>IF(B263&lt;='Informações do financiamento'!$C$6,C263*($C$2),"")</f>
        <v>59.739363137991731</v>
      </c>
      <c r="E263" s="21">
        <f>IF(B263&lt;='Informações do financiamento'!$C$6,C263+D263,"")</f>
        <v>7209.7393631379919</v>
      </c>
      <c r="F263" s="21">
        <f>IF(I262=0,IF(B263&lt;='Informações do financiamento'!$C$6,F262,""),IF(B263&lt;='Informações do financiamento'!$C$6,H262/('Informações do financiamento'!$C$6-B263+1),""))</f>
        <v>50</v>
      </c>
      <c r="G263" s="21">
        <f>IF(B263&lt;='Informações do financiamento'!$C$6,F263+D263+I263,"")</f>
        <v>109.73936313799173</v>
      </c>
      <c r="H263" s="21">
        <f>IF(B263&lt;='Informações do financiamento'!$C$6,E263-G263,"")</f>
        <v>7100</v>
      </c>
      <c r="I263" s="22">
        <f t="shared" si="3"/>
        <v>0</v>
      </c>
      <c r="J263" s="38"/>
      <c r="K263" s="38"/>
      <c r="L263" s="38"/>
      <c r="M263" s="20">
        <f t="shared" si="4"/>
        <v>258</v>
      </c>
      <c r="N263" s="21">
        <f>IF(M263&lt;='Informações do financiamento'!$C$6,S262,"")</f>
        <v>14432.009749654739</v>
      </c>
      <c r="O263" s="21">
        <f>IF(M263&lt;='Informações do financiamento'!$C$6,N263*($C$2),"")</f>
        <v>120.58168828610651</v>
      </c>
      <c r="P263" s="21">
        <f>IF(M263&lt;='Informações do financiamento'!$C$6,N263+O263,"")</f>
        <v>14552.591437940846</v>
      </c>
      <c r="Q263" s="21">
        <f>IF(M263&lt;='Informações do financiamento'!$C$6,'Tabelas com amortização extra'!R263-'Tabelas com amortização extra'!O263,"")</f>
        <v>52.736329700880688</v>
      </c>
      <c r="R263" s="21">
        <f>IF(M263&lt;='Informações do financiamento'!$C$6,(N263*$C$2)/(1-(1/(1+$C$2)^('Informações do financiamento'!$C$6-M262)))+T263,"")</f>
        <v>173.3180179869872</v>
      </c>
      <c r="S263" s="21">
        <f>IF(M263&lt;='Informações do financiamento'!$C$6,P263-R263,"")</f>
        <v>14379.273419953859</v>
      </c>
      <c r="T263" s="22">
        <f t="shared" si="5"/>
        <v>0</v>
      </c>
      <c r="U263" s="27"/>
    </row>
    <row r="264" spans="1:21" ht="20.25" customHeight="1">
      <c r="A264" s="27"/>
      <c r="B264" s="20">
        <f>IF(B263&lt;'Informações do financiamento'!$C$6,('Tabelas com amortização extra'!B263+1),"")</f>
        <v>259</v>
      </c>
      <c r="C264" s="21">
        <f>IF(B264&lt;='Informações do financiamento'!$C$6,H263,"")</f>
        <v>7100</v>
      </c>
      <c r="D264" s="21">
        <f>IF(B264&lt;='Informações do financiamento'!$C$6,C264*($C$2),"")</f>
        <v>59.321605353809971</v>
      </c>
      <c r="E264" s="21">
        <f>IF(B264&lt;='Informações do financiamento'!$C$6,C264+D264,"")</f>
        <v>7159.3216053538099</v>
      </c>
      <c r="F264" s="21">
        <f>IF(I263=0,IF(B264&lt;='Informações do financiamento'!$C$6,F263,""),IF(B264&lt;='Informações do financiamento'!$C$6,H263/('Informações do financiamento'!$C$6-B264+1),""))</f>
        <v>50</v>
      </c>
      <c r="G264" s="21">
        <f>IF(B264&lt;='Informações do financiamento'!$C$6,F264+D264+I264,"")</f>
        <v>109.32160535380997</v>
      </c>
      <c r="H264" s="21">
        <f>IF(B264&lt;='Informações do financiamento'!$C$6,E264-G264,"")</f>
        <v>7050</v>
      </c>
      <c r="I264" s="22">
        <f t="shared" si="3"/>
        <v>0</v>
      </c>
      <c r="J264" s="38"/>
      <c r="K264" s="38"/>
      <c r="L264" s="38"/>
      <c r="M264" s="20">
        <f t="shared" si="4"/>
        <v>259</v>
      </c>
      <c r="N264" s="21">
        <f>IF(M264&lt;='Informações do financiamento'!$C$6,S263,"")</f>
        <v>14379.273419953859</v>
      </c>
      <c r="O264" s="21">
        <f>IF(M264&lt;='Informações do financiamento'!$C$6,N264*($C$2),"")</f>
        <v>120.14106804127215</v>
      </c>
      <c r="P264" s="21">
        <f>IF(M264&lt;='Informações do financiamento'!$C$6,N264+O264,"")</f>
        <v>14499.414487995131</v>
      </c>
      <c r="Q264" s="21">
        <f>IF(M264&lt;='Informações do financiamento'!$C$6,'Tabelas com amortização extra'!R264-'Tabelas com amortização extra'!O264,"")</f>
        <v>53.17694994571508</v>
      </c>
      <c r="R264" s="21">
        <f>IF(M264&lt;='Informações do financiamento'!$C$6,(N264*$C$2)/(1-(1/(1+$C$2)^('Informações do financiamento'!$C$6-M263)))+T264,"")</f>
        <v>173.31801798698723</v>
      </c>
      <c r="S264" s="21">
        <f>IF(M264&lt;='Informações do financiamento'!$C$6,P264-R264,"")</f>
        <v>14326.096470008144</v>
      </c>
      <c r="T264" s="22">
        <f t="shared" si="5"/>
        <v>0</v>
      </c>
      <c r="U264" s="27"/>
    </row>
    <row r="265" spans="1:21" ht="20.25" customHeight="1">
      <c r="A265" s="27"/>
      <c r="B265" s="20">
        <f>IF(B264&lt;'Informações do financiamento'!$C$6,('Tabelas com amortização extra'!B264+1),"")</f>
        <v>260</v>
      </c>
      <c r="C265" s="21">
        <f>IF(B265&lt;='Informações do financiamento'!$C$6,H264,"")</f>
        <v>7050</v>
      </c>
      <c r="D265" s="21">
        <f>IF(B265&lt;='Informações do financiamento'!$C$6,C265*($C$2),"")</f>
        <v>58.903847569628212</v>
      </c>
      <c r="E265" s="21">
        <f>IF(B265&lt;='Informações do financiamento'!$C$6,C265+D265,"")</f>
        <v>7108.9038475696279</v>
      </c>
      <c r="F265" s="21">
        <f>IF(I264=0,IF(B265&lt;='Informações do financiamento'!$C$6,F264,""),IF(B265&lt;='Informações do financiamento'!$C$6,H264/('Informações do financiamento'!$C$6-B265+1),""))</f>
        <v>50</v>
      </c>
      <c r="G265" s="21">
        <f>IF(B265&lt;='Informações do financiamento'!$C$6,F265+D265+I265,"")</f>
        <v>108.90384756962821</v>
      </c>
      <c r="H265" s="21">
        <f>IF(B265&lt;='Informações do financiamento'!$C$6,E265-G265,"")</f>
        <v>7000</v>
      </c>
      <c r="I265" s="22">
        <f t="shared" si="3"/>
        <v>0</v>
      </c>
      <c r="J265" s="38"/>
      <c r="K265" s="38"/>
      <c r="L265" s="38"/>
      <c r="M265" s="20">
        <f t="shared" si="4"/>
        <v>260</v>
      </c>
      <c r="N265" s="21">
        <f>IF(M265&lt;='Informações do financiamento'!$C$6,S264,"")</f>
        <v>14326.096470008144</v>
      </c>
      <c r="O265" s="21">
        <f>IF(M265&lt;='Informações do financiamento'!$C$6,N265*($C$2),"")</f>
        <v>119.69676634569483</v>
      </c>
      <c r="P265" s="21">
        <f>IF(M265&lt;='Informações do financiamento'!$C$6,N265+O265,"")</f>
        <v>14445.793236353838</v>
      </c>
      <c r="Q265" s="21">
        <f>IF(M265&lt;='Informações do financiamento'!$C$6,'Tabelas com amortização extra'!R265-'Tabelas com amortização extra'!O265,"")</f>
        <v>53.621251641292375</v>
      </c>
      <c r="R265" s="21">
        <f>IF(M265&lt;='Informações do financiamento'!$C$6,(N265*$C$2)/(1-(1/(1+$C$2)^('Informações do financiamento'!$C$6-M264)))+T265,"")</f>
        <v>173.3180179869872</v>
      </c>
      <c r="S265" s="21">
        <f>IF(M265&lt;='Informações do financiamento'!$C$6,P265-R265,"")</f>
        <v>14272.475218366852</v>
      </c>
      <c r="T265" s="22">
        <f t="shared" si="5"/>
        <v>0</v>
      </c>
      <c r="U265" s="27"/>
    </row>
    <row r="266" spans="1:21" ht="20.25" customHeight="1">
      <c r="A266" s="27"/>
      <c r="B266" s="20">
        <f>IF(B265&lt;'Informações do financiamento'!$C$6,('Tabelas com amortização extra'!B265+1),"")</f>
        <v>261</v>
      </c>
      <c r="C266" s="21">
        <f>IF(B266&lt;='Informações do financiamento'!$C$6,H265,"")</f>
        <v>7000</v>
      </c>
      <c r="D266" s="21">
        <f>IF(B266&lt;='Informações do financiamento'!$C$6,C266*($C$2),"")</f>
        <v>58.486089785446453</v>
      </c>
      <c r="E266" s="21">
        <f>IF(B266&lt;='Informações do financiamento'!$C$6,C266+D266,"")</f>
        <v>7058.4860897854469</v>
      </c>
      <c r="F266" s="21">
        <f>IF(I265=0,IF(B266&lt;='Informações do financiamento'!$C$6,F265,""),IF(B266&lt;='Informações do financiamento'!$C$6,H265/('Informações do financiamento'!$C$6-B266+1),""))</f>
        <v>50</v>
      </c>
      <c r="G266" s="21">
        <f>IF(B266&lt;='Informações do financiamento'!$C$6,F266+D266+I266,"")</f>
        <v>108.48608978544645</v>
      </c>
      <c r="H266" s="21">
        <f>IF(B266&lt;='Informações do financiamento'!$C$6,E266-G266,"")</f>
        <v>6950</v>
      </c>
      <c r="I266" s="22">
        <f t="shared" si="3"/>
        <v>0</v>
      </c>
      <c r="J266" s="38"/>
      <c r="K266" s="38"/>
      <c r="L266" s="38"/>
      <c r="M266" s="20">
        <f t="shared" si="4"/>
        <v>261</v>
      </c>
      <c r="N266" s="21">
        <f>IF(M266&lt;='Informações do financiamento'!$C$6,S265,"")</f>
        <v>14272.475218366852</v>
      </c>
      <c r="O266" s="21">
        <f>IF(M266&lt;='Informações do financiamento'!$C$6,N266*($C$2),"")</f>
        <v>119.24875244028044</v>
      </c>
      <c r="P266" s="21">
        <f>IF(M266&lt;='Informações do financiamento'!$C$6,N266+O266,"")</f>
        <v>14391.723970807132</v>
      </c>
      <c r="Q266" s="21">
        <f>IF(M266&lt;='Informações do financiamento'!$C$6,'Tabelas com amortização extra'!R266-'Tabelas com amortização extra'!O266,"")</f>
        <v>54.069265546706788</v>
      </c>
      <c r="R266" s="21">
        <f>IF(M266&lt;='Informações do financiamento'!$C$6,(N266*$C$2)/(1-(1/(1+$C$2)^('Informações do financiamento'!$C$6-M265)))+T266,"")</f>
        <v>173.31801798698723</v>
      </c>
      <c r="S266" s="21">
        <f>IF(M266&lt;='Informações do financiamento'!$C$6,P266-R266,"")</f>
        <v>14218.405952820145</v>
      </c>
      <c r="T266" s="22">
        <f t="shared" si="5"/>
        <v>0</v>
      </c>
      <c r="U266" s="27"/>
    </row>
    <row r="267" spans="1:21" ht="20.25" customHeight="1">
      <c r="A267" s="27"/>
      <c r="B267" s="20">
        <f>IF(B266&lt;'Informações do financiamento'!$C$6,('Tabelas com amortização extra'!B266+1),"")</f>
        <v>262</v>
      </c>
      <c r="C267" s="21">
        <f>IF(B267&lt;='Informações do financiamento'!$C$6,H266,"")</f>
        <v>6950</v>
      </c>
      <c r="D267" s="21">
        <f>IF(B267&lt;='Informações do financiamento'!$C$6,C267*($C$2),"")</f>
        <v>58.068332001264686</v>
      </c>
      <c r="E267" s="21">
        <f>IF(B267&lt;='Informações do financiamento'!$C$6,C267+D267,"")</f>
        <v>7008.0683320012649</v>
      </c>
      <c r="F267" s="21">
        <f>IF(I266=0,IF(B267&lt;='Informações do financiamento'!$C$6,F266,""),IF(B267&lt;='Informações do financiamento'!$C$6,H266/('Informações do financiamento'!$C$6-B267+1),""))</f>
        <v>50</v>
      </c>
      <c r="G267" s="21">
        <f>IF(B267&lt;='Informações do financiamento'!$C$6,F267+D267+I267,"")</f>
        <v>108.06833200126468</v>
      </c>
      <c r="H267" s="21">
        <f>IF(B267&lt;='Informações do financiamento'!$C$6,E267-G267,"")</f>
        <v>6900</v>
      </c>
      <c r="I267" s="22">
        <f t="shared" si="3"/>
        <v>0</v>
      </c>
      <c r="J267" s="38"/>
      <c r="K267" s="38"/>
      <c r="L267" s="38"/>
      <c r="M267" s="20">
        <f t="shared" si="4"/>
        <v>262</v>
      </c>
      <c r="N267" s="21">
        <f>IF(M267&lt;='Informações do financiamento'!$C$6,S266,"")</f>
        <v>14218.405952820145</v>
      </c>
      <c r="O267" s="21">
        <f>IF(M267&lt;='Informações do financiamento'!$C$6,N267*($C$2),"")</f>
        <v>118.79699530893789</v>
      </c>
      <c r="P267" s="21">
        <f>IF(M267&lt;='Informações do financiamento'!$C$6,N267+O267,"")</f>
        <v>14337.202948129083</v>
      </c>
      <c r="Q267" s="21">
        <f>IF(M267&lt;='Informações do financiamento'!$C$6,'Tabelas com amortização extra'!R267-'Tabelas com amortização extra'!O267,"")</f>
        <v>54.521022678049334</v>
      </c>
      <c r="R267" s="21">
        <f>IF(M267&lt;='Informações do financiamento'!$C$6,(N267*$C$2)/(1-(1/(1+$C$2)^('Informações do financiamento'!$C$6-M266)))+T267,"")</f>
        <v>173.31801798698723</v>
      </c>
      <c r="S267" s="21">
        <f>IF(M267&lt;='Informações do financiamento'!$C$6,P267-R267,"")</f>
        <v>14163.884930142096</v>
      </c>
      <c r="T267" s="22">
        <f t="shared" si="5"/>
        <v>0</v>
      </c>
      <c r="U267" s="27"/>
    </row>
    <row r="268" spans="1:21" ht="20.25" customHeight="1">
      <c r="A268" s="27"/>
      <c r="B268" s="20">
        <f>IF(B267&lt;'Informações do financiamento'!$C$6,('Tabelas com amortização extra'!B267+1),"")</f>
        <v>263</v>
      </c>
      <c r="C268" s="21">
        <f>IF(B268&lt;='Informações do financiamento'!$C$6,H267,"")</f>
        <v>6900</v>
      </c>
      <c r="D268" s="21">
        <f>IF(B268&lt;='Informações do financiamento'!$C$6,C268*($C$2),"")</f>
        <v>57.650574217082927</v>
      </c>
      <c r="E268" s="21">
        <f>IF(B268&lt;='Informações do financiamento'!$C$6,C268+D268,"")</f>
        <v>6957.650574217083</v>
      </c>
      <c r="F268" s="21">
        <f>IF(I267=0,IF(B268&lt;='Informações do financiamento'!$C$6,F267,""),IF(B268&lt;='Informações do financiamento'!$C$6,H267/('Informações do financiamento'!$C$6-B268+1),""))</f>
        <v>50</v>
      </c>
      <c r="G268" s="21">
        <f>IF(B268&lt;='Informações do financiamento'!$C$6,F268+D268+I268,"")</f>
        <v>107.65057421708292</v>
      </c>
      <c r="H268" s="21">
        <f>IF(B268&lt;='Informações do financiamento'!$C$6,E268-G268,"")</f>
        <v>6850</v>
      </c>
      <c r="I268" s="22">
        <f t="shared" si="3"/>
        <v>0</v>
      </c>
      <c r="J268" s="38"/>
      <c r="K268" s="38"/>
      <c r="L268" s="38"/>
      <c r="M268" s="20">
        <f t="shared" si="4"/>
        <v>263</v>
      </c>
      <c r="N268" s="21">
        <f>IF(M268&lt;='Informações do financiamento'!$C$6,S267,"")</f>
        <v>14163.884930142096</v>
      </c>
      <c r="O268" s="21">
        <f>IF(M268&lt;='Informações do financiamento'!$C$6,N268*($C$2),"")</f>
        <v>118.34146367643179</v>
      </c>
      <c r="P268" s="21">
        <f>IF(M268&lt;='Informações do financiamento'!$C$6,N268+O268,"")</f>
        <v>14282.226393818528</v>
      </c>
      <c r="Q268" s="21">
        <f>IF(M268&lt;='Informações do financiamento'!$C$6,'Tabelas com amortização extra'!R268-'Tabelas com amortização extra'!O268,"")</f>
        <v>54.976554310555443</v>
      </c>
      <c r="R268" s="21">
        <f>IF(M268&lt;='Informações do financiamento'!$C$6,(N268*$C$2)/(1-(1/(1+$C$2)^('Informações do financiamento'!$C$6-M267)))+T268,"")</f>
        <v>173.31801798698723</v>
      </c>
      <c r="S268" s="21">
        <f>IF(M268&lt;='Informações do financiamento'!$C$6,P268-R268,"")</f>
        <v>14108.908375831541</v>
      </c>
      <c r="T268" s="22">
        <f t="shared" si="5"/>
        <v>0</v>
      </c>
      <c r="U268" s="27"/>
    </row>
    <row r="269" spans="1:21" ht="20.25" customHeight="1">
      <c r="A269" s="27"/>
      <c r="B269" s="20">
        <f>IF(B268&lt;'Informações do financiamento'!$C$6,('Tabelas com amortização extra'!B268+1),"")</f>
        <v>264</v>
      </c>
      <c r="C269" s="21">
        <f>IF(B269&lt;='Informações do financiamento'!$C$6,H268,"")</f>
        <v>6850</v>
      </c>
      <c r="D269" s="21">
        <f>IF(B269&lt;='Informações do financiamento'!$C$6,C269*($C$2),"")</f>
        <v>57.232816432901167</v>
      </c>
      <c r="E269" s="21">
        <f>IF(B269&lt;='Informações do financiamento'!$C$6,C269+D269,"")</f>
        <v>6907.232816432901</v>
      </c>
      <c r="F269" s="21">
        <f>IF(I268=0,IF(B269&lt;='Informações do financiamento'!$C$6,F268,""),IF(B269&lt;='Informações do financiamento'!$C$6,H268/('Informações do financiamento'!$C$6-B269+1),""))</f>
        <v>50</v>
      </c>
      <c r="G269" s="21">
        <f>IF(B269&lt;='Informações do financiamento'!$C$6,F269+D269+I269,"")</f>
        <v>107.23281643290116</v>
      </c>
      <c r="H269" s="21">
        <f>IF(B269&lt;='Informações do financiamento'!$C$6,E269-G269,"")</f>
        <v>6800</v>
      </c>
      <c r="I269" s="22">
        <f t="shared" si="3"/>
        <v>0</v>
      </c>
      <c r="J269" s="38"/>
      <c r="K269" s="38"/>
      <c r="L269" s="38"/>
      <c r="M269" s="20">
        <f t="shared" si="4"/>
        <v>264</v>
      </c>
      <c r="N269" s="21">
        <f>IF(M269&lt;='Informações do financiamento'!$C$6,S268,"")</f>
        <v>14108.908375831541</v>
      </c>
      <c r="O269" s="21">
        <f>IF(M269&lt;='Informações do financiamento'!$C$6,N269*($C$2),"")</f>
        <v>117.88212600621728</v>
      </c>
      <c r="P269" s="21">
        <f>IF(M269&lt;='Informações do financiamento'!$C$6,N269+O269,"")</f>
        <v>14226.790501837759</v>
      </c>
      <c r="Q269" s="21">
        <f>IF(M269&lt;='Informações do financiamento'!$C$6,'Tabelas com amortização extra'!R269-'Tabelas com amortização extra'!O269,"")</f>
        <v>55.435891980769952</v>
      </c>
      <c r="R269" s="21">
        <f>IF(M269&lt;='Informações do financiamento'!$C$6,(N269*$C$2)/(1-(1/(1+$C$2)^('Informações do financiamento'!$C$6-M268)))+T269,"")</f>
        <v>173.31801798698723</v>
      </c>
      <c r="S269" s="21">
        <f>IF(M269&lt;='Informações do financiamento'!$C$6,P269-R269,"")</f>
        <v>14053.472483850772</v>
      </c>
      <c r="T269" s="22">
        <f t="shared" si="5"/>
        <v>0</v>
      </c>
      <c r="U269" s="27"/>
    </row>
    <row r="270" spans="1:21" ht="20.25" customHeight="1">
      <c r="A270" s="27"/>
      <c r="B270" s="20">
        <f>IF(B269&lt;'Informações do financiamento'!$C$6,('Tabelas com amortização extra'!B269+1),"")</f>
        <v>265</v>
      </c>
      <c r="C270" s="21">
        <f>IF(B270&lt;='Informações do financiamento'!$C$6,H269,"")</f>
        <v>6800</v>
      </c>
      <c r="D270" s="21">
        <f>IF(B270&lt;='Informações do financiamento'!$C$6,C270*($C$2),"")</f>
        <v>56.815058648719408</v>
      </c>
      <c r="E270" s="21">
        <f>IF(B270&lt;='Informações do financiamento'!$C$6,C270+D270,"")</f>
        <v>6856.8150586487191</v>
      </c>
      <c r="F270" s="21">
        <f>IF(I269=0,IF(B270&lt;='Informações do financiamento'!$C$6,F269,""),IF(B270&lt;='Informações do financiamento'!$C$6,H269/('Informações do financiamento'!$C$6-B270+1),""))</f>
        <v>50</v>
      </c>
      <c r="G270" s="21">
        <f>IF(B270&lt;='Informações do financiamento'!$C$6,F270+D270+I270,"")</f>
        <v>106.8150586487194</v>
      </c>
      <c r="H270" s="21">
        <f>IF(B270&lt;='Informações do financiamento'!$C$6,E270-G270,"")</f>
        <v>6750</v>
      </c>
      <c r="I270" s="22">
        <f t="shared" si="3"/>
        <v>0</v>
      </c>
      <c r="J270" s="38"/>
      <c r="K270" s="38"/>
      <c r="L270" s="38"/>
      <c r="M270" s="20">
        <f t="shared" si="4"/>
        <v>265</v>
      </c>
      <c r="N270" s="21">
        <f>IF(M270&lt;='Informações do financiamento'!$C$6,S269,"")</f>
        <v>14053.472483850772</v>
      </c>
      <c r="O270" s="21">
        <f>IF(M270&lt;='Informações do financiamento'!$C$6,N270*($C$2),"")</f>
        <v>117.41895049825676</v>
      </c>
      <c r="P270" s="21">
        <f>IF(M270&lt;='Informações do financiamento'!$C$6,N270+O270,"")</f>
        <v>14170.891434349029</v>
      </c>
      <c r="Q270" s="21">
        <f>IF(M270&lt;='Informações do financiamento'!$C$6,'Tabelas com amortização extra'!R270-'Tabelas com amortização extra'!O270,"")</f>
        <v>55.899067488730495</v>
      </c>
      <c r="R270" s="21">
        <f>IF(M270&lt;='Informações do financiamento'!$C$6,(N270*$C$2)/(1-(1/(1+$C$2)^('Informações do financiamento'!$C$6-M269)))+T270,"")</f>
        <v>173.31801798698726</v>
      </c>
      <c r="S270" s="21">
        <f>IF(M270&lt;='Informações do financiamento'!$C$6,P270-R270,"")</f>
        <v>13997.573416362042</v>
      </c>
      <c r="T270" s="22">
        <f t="shared" si="5"/>
        <v>0</v>
      </c>
      <c r="U270" s="27"/>
    </row>
    <row r="271" spans="1:21" ht="20.25" customHeight="1">
      <c r="A271" s="27"/>
      <c r="B271" s="20">
        <f>IF(B270&lt;'Informações do financiamento'!$C$6,('Tabelas com amortização extra'!B270+1),"")</f>
        <v>266</v>
      </c>
      <c r="C271" s="21">
        <f>IF(B271&lt;='Informações do financiamento'!$C$6,H270,"")</f>
        <v>6750</v>
      </c>
      <c r="D271" s="21">
        <f>IF(B271&lt;='Informações do financiamento'!$C$6,C271*($C$2),"")</f>
        <v>56.397300864537648</v>
      </c>
      <c r="E271" s="21">
        <f>IF(B271&lt;='Informações do financiamento'!$C$6,C271+D271,"")</f>
        <v>6806.397300864538</v>
      </c>
      <c r="F271" s="21">
        <f>IF(I270=0,IF(B271&lt;='Informações do financiamento'!$C$6,F270,""),IF(B271&lt;='Informações do financiamento'!$C$6,H270/('Informações do financiamento'!$C$6-B271+1),""))</f>
        <v>50</v>
      </c>
      <c r="G271" s="21">
        <f>IF(B271&lt;='Informações do financiamento'!$C$6,F271+D271+I271,"")</f>
        <v>106.39730086453764</v>
      </c>
      <c r="H271" s="21">
        <f>IF(B271&lt;='Informações do financiamento'!$C$6,E271-G271,"")</f>
        <v>6700</v>
      </c>
      <c r="I271" s="22">
        <f t="shared" si="3"/>
        <v>0</v>
      </c>
      <c r="J271" s="38"/>
      <c r="K271" s="38"/>
      <c r="L271" s="38"/>
      <c r="M271" s="20">
        <f t="shared" si="4"/>
        <v>266</v>
      </c>
      <c r="N271" s="21">
        <f>IF(M271&lt;='Informações do financiamento'!$C$6,S270,"")</f>
        <v>13997.573416362042</v>
      </c>
      <c r="O271" s="21">
        <f>IF(M271&lt;='Informações do financiamento'!$C$6,N271*($C$2),"")</f>
        <v>116.9519050868184</v>
      </c>
      <c r="P271" s="21">
        <f>IF(M271&lt;='Informações do financiamento'!$C$6,N271+O271,"")</f>
        <v>14114.52532144886</v>
      </c>
      <c r="Q271" s="21">
        <f>IF(M271&lt;='Informações do financiamento'!$C$6,'Tabelas com amortização extra'!R271-'Tabelas com amortização extra'!O271,"")</f>
        <v>56.366112900168858</v>
      </c>
      <c r="R271" s="21">
        <f>IF(M271&lt;='Informações do financiamento'!$C$6,(N271*$C$2)/(1-(1/(1+$C$2)^('Informações do financiamento'!$C$6-M270)))+T271,"")</f>
        <v>173.31801798698726</v>
      </c>
      <c r="S271" s="21">
        <f>IF(M271&lt;='Informações do financiamento'!$C$6,P271-R271,"")</f>
        <v>13941.207303461873</v>
      </c>
      <c r="T271" s="22">
        <f t="shared" si="5"/>
        <v>0</v>
      </c>
      <c r="U271" s="27"/>
    </row>
    <row r="272" spans="1:21" ht="20.25" customHeight="1">
      <c r="A272" s="27"/>
      <c r="B272" s="20">
        <f>IF(B271&lt;'Informações do financiamento'!$C$6,('Tabelas com amortização extra'!B271+1),"")</f>
        <v>267</v>
      </c>
      <c r="C272" s="21">
        <f>IF(B272&lt;='Informações do financiamento'!$C$6,H271,"")</f>
        <v>6700</v>
      </c>
      <c r="D272" s="21">
        <f>IF(B272&lt;='Informações do financiamento'!$C$6,C272*($C$2),"")</f>
        <v>55.979543080355889</v>
      </c>
      <c r="E272" s="21">
        <f>IF(B272&lt;='Informações do financiamento'!$C$6,C272+D272,"")</f>
        <v>6755.9795430803561</v>
      </c>
      <c r="F272" s="21">
        <f>IF(I271=0,IF(B272&lt;='Informações do financiamento'!$C$6,F271,""),IF(B272&lt;='Informações do financiamento'!$C$6,H271/('Informações do financiamento'!$C$6-B272+1),""))</f>
        <v>50</v>
      </c>
      <c r="G272" s="21">
        <f>IF(B272&lt;='Informações do financiamento'!$C$6,F272+D272+I272,"")</f>
        <v>105.97954308035588</v>
      </c>
      <c r="H272" s="21">
        <f>IF(B272&lt;='Informações do financiamento'!$C$6,E272-G272,"")</f>
        <v>6650</v>
      </c>
      <c r="I272" s="22">
        <f t="shared" si="3"/>
        <v>0</v>
      </c>
      <c r="J272" s="38"/>
      <c r="K272" s="38"/>
      <c r="L272" s="38"/>
      <c r="M272" s="20">
        <f t="shared" si="4"/>
        <v>267</v>
      </c>
      <c r="N272" s="21">
        <f>IF(M272&lt;='Informações do financiamento'!$C$6,S271,"")</f>
        <v>13941.207303461873</v>
      </c>
      <c r="O272" s="21">
        <f>IF(M272&lt;='Informações do financiamento'!$C$6,N272*($C$2),"")</f>
        <v>116.48095743825613</v>
      </c>
      <c r="P272" s="21">
        <f>IF(M272&lt;='Informações do financiamento'!$C$6,N272+O272,"")</f>
        <v>14057.68826090013</v>
      </c>
      <c r="Q272" s="21">
        <f>IF(M272&lt;='Informações do financiamento'!$C$6,'Tabelas com amortização extra'!R272-'Tabelas com amortização extra'!O272,"")</f>
        <v>56.837060548731131</v>
      </c>
      <c r="R272" s="21">
        <f>IF(M272&lt;='Informações do financiamento'!$C$6,(N272*$C$2)/(1-(1/(1+$C$2)^('Informações do financiamento'!$C$6-M271)))+T272,"")</f>
        <v>173.31801798698726</v>
      </c>
      <c r="S272" s="21">
        <f>IF(M272&lt;='Informações do financiamento'!$C$6,P272-R272,"")</f>
        <v>13884.370242913143</v>
      </c>
      <c r="T272" s="22">
        <f t="shared" si="5"/>
        <v>0</v>
      </c>
      <c r="U272" s="27"/>
    </row>
    <row r="273" spans="1:21" ht="20.25" customHeight="1">
      <c r="A273" s="27"/>
      <c r="B273" s="20">
        <f>IF(B272&lt;'Informações do financiamento'!$C$6,('Tabelas com amortização extra'!B272+1),"")</f>
        <v>268</v>
      </c>
      <c r="C273" s="21">
        <f>IF(B273&lt;='Informações do financiamento'!$C$6,H272,"")</f>
        <v>6650</v>
      </c>
      <c r="D273" s="21">
        <f>IF(B273&lt;='Informações do financiamento'!$C$6,C273*($C$2),"")</f>
        <v>55.561785296174129</v>
      </c>
      <c r="E273" s="21">
        <f>IF(B273&lt;='Informações do financiamento'!$C$6,C273+D273,"")</f>
        <v>6705.5617852961741</v>
      </c>
      <c r="F273" s="21">
        <f>IF(I272=0,IF(B273&lt;='Informações do financiamento'!$C$6,F272,""),IF(B273&lt;='Informações do financiamento'!$C$6,H272/('Informações do financiamento'!$C$6-B273+1),""))</f>
        <v>50</v>
      </c>
      <c r="G273" s="21">
        <f>IF(B273&lt;='Informações do financiamento'!$C$6,F273+D273+I273,"")</f>
        <v>105.56178529617412</v>
      </c>
      <c r="H273" s="21">
        <f>IF(B273&lt;='Informações do financiamento'!$C$6,E273-G273,"")</f>
        <v>6600</v>
      </c>
      <c r="I273" s="22">
        <f t="shared" si="3"/>
        <v>0</v>
      </c>
      <c r="J273" s="38"/>
      <c r="K273" s="38"/>
      <c r="L273" s="38"/>
      <c r="M273" s="20">
        <f t="shared" si="4"/>
        <v>268</v>
      </c>
      <c r="N273" s="21">
        <f>IF(M273&lt;='Informações do financiamento'!$C$6,S272,"")</f>
        <v>13884.370242913143</v>
      </c>
      <c r="O273" s="21">
        <f>IF(M273&lt;='Informações do financiamento'!$C$6,N273*($C$2),"")</f>
        <v>116.00607494877129</v>
      </c>
      <c r="P273" s="21">
        <f>IF(M273&lt;='Informações do financiamento'!$C$6,N273+O273,"")</f>
        <v>14000.376317861914</v>
      </c>
      <c r="Q273" s="21">
        <f>IF(M273&lt;='Informações do financiamento'!$C$6,'Tabelas com amortização extra'!R273-'Tabelas com amortização extra'!O273,"")</f>
        <v>57.311943038216029</v>
      </c>
      <c r="R273" s="21">
        <f>IF(M273&lt;='Informações do financiamento'!$C$6,(N273*$C$2)/(1-(1/(1+$C$2)^('Informações do financiamento'!$C$6-M272)))+T273,"")</f>
        <v>173.31801798698731</v>
      </c>
      <c r="S273" s="21">
        <f>IF(M273&lt;='Informações do financiamento'!$C$6,P273-R273,"")</f>
        <v>13827.058299874927</v>
      </c>
      <c r="T273" s="22">
        <f t="shared" si="5"/>
        <v>0</v>
      </c>
      <c r="U273" s="27"/>
    </row>
    <row r="274" spans="1:21" ht="20.25" customHeight="1">
      <c r="A274" s="27"/>
      <c r="B274" s="20">
        <f>IF(B273&lt;'Informações do financiamento'!$C$6,('Tabelas com amortização extra'!B273+1),"")</f>
        <v>269</v>
      </c>
      <c r="C274" s="21">
        <f>IF(B274&lt;='Informações do financiamento'!$C$6,H273,"")</f>
        <v>6600</v>
      </c>
      <c r="D274" s="21">
        <f>IF(B274&lt;='Informações do financiamento'!$C$6,C274*($C$2),"")</f>
        <v>55.144027511992363</v>
      </c>
      <c r="E274" s="21">
        <f>IF(B274&lt;='Informações do financiamento'!$C$6,C274+D274,"")</f>
        <v>6655.1440275119921</v>
      </c>
      <c r="F274" s="21">
        <f>IF(I273=0,IF(B274&lt;='Informações do financiamento'!$C$6,F273,""),IF(B274&lt;='Informações do financiamento'!$C$6,H273/('Informações do financiamento'!$C$6-B274+1),""))</f>
        <v>50</v>
      </c>
      <c r="G274" s="21">
        <f>IF(B274&lt;='Informações do financiamento'!$C$6,F274+D274+I274,"")</f>
        <v>105.14402751199236</v>
      </c>
      <c r="H274" s="21">
        <f>IF(B274&lt;='Informações do financiamento'!$C$6,E274-G274,"")</f>
        <v>6550</v>
      </c>
      <c r="I274" s="22">
        <f t="shared" si="3"/>
        <v>0</v>
      </c>
      <c r="J274" s="38"/>
      <c r="K274" s="38"/>
      <c r="L274" s="38"/>
      <c r="M274" s="20">
        <f t="shared" si="4"/>
        <v>269</v>
      </c>
      <c r="N274" s="21">
        <f>IF(M274&lt;='Informações do financiamento'!$C$6,S273,"")</f>
        <v>13827.058299874927</v>
      </c>
      <c r="O274" s="21">
        <f>IF(M274&lt;='Informações do financiamento'!$C$6,N274*($C$2),"")</f>
        <v>115.52722474215535</v>
      </c>
      <c r="P274" s="21">
        <f>IF(M274&lt;='Informações do financiamento'!$C$6,N274+O274,"")</f>
        <v>13942.585524617083</v>
      </c>
      <c r="Q274" s="21">
        <f>IF(M274&lt;='Informações do financiamento'!$C$6,'Tabelas com amortização extra'!R274-'Tabelas com amortização extra'!O274,"")</f>
        <v>57.790793244831931</v>
      </c>
      <c r="R274" s="21">
        <f>IF(M274&lt;='Informações do financiamento'!$C$6,(N274*$C$2)/(1-(1/(1+$C$2)^('Informações do financiamento'!$C$6-M273)))+T274,"")</f>
        <v>173.31801798698729</v>
      </c>
      <c r="S274" s="21">
        <f>IF(M274&lt;='Informações do financiamento'!$C$6,P274-R274,"")</f>
        <v>13769.267506630096</v>
      </c>
      <c r="T274" s="22">
        <f t="shared" si="5"/>
        <v>0</v>
      </c>
      <c r="U274" s="27"/>
    </row>
    <row r="275" spans="1:21" ht="20.25" customHeight="1">
      <c r="A275" s="27"/>
      <c r="B275" s="20">
        <f>IF(B274&lt;'Informações do financiamento'!$C$6,('Tabelas com amortização extra'!B274+1),"")</f>
        <v>270</v>
      </c>
      <c r="C275" s="21">
        <f>IF(B275&lt;='Informações do financiamento'!$C$6,H274,"")</f>
        <v>6550</v>
      </c>
      <c r="D275" s="21">
        <f>IF(B275&lt;='Informações do financiamento'!$C$6,C275*($C$2),"")</f>
        <v>54.726269727810603</v>
      </c>
      <c r="E275" s="21">
        <f>IF(B275&lt;='Informações do financiamento'!$C$6,C275+D275,"")</f>
        <v>6604.7262697278102</v>
      </c>
      <c r="F275" s="21">
        <f>IF(I274=0,IF(B275&lt;='Informações do financiamento'!$C$6,F274,""),IF(B275&lt;='Informações do financiamento'!$C$6,H274/('Informações do financiamento'!$C$6-B275+1),""))</f>
        <v>50</v>
      </c>
      <c r="G275" s="21">
        <f>IF(B275&lt;='Informações do financiamento'!$C$6,F275+D275+I275,"")</f>
        <v>104.7262697278106</v>
      </c>
      <c r="H275" s="21">
        <f>IF(B275&lt;='Informações do financiamento'!$C$6,E275-G275,"")</f>
        <v>6500</v>
      </c>
      <c r="I275" s="22">
        <f t="shared" si="3"/>
        <v>0</v>
      </c>
      <c r="J275" s="38"/>
      <c r="K275" s="38"/>
      <c r="L275" s="38"/>
      <c r="M275" s="20">
        <f t="shared" si="4"/>
        <v>270</v>
      </c>
      <c r="N275" s="21">
        <f>IF(M275&lt;='Informações do financiamento'!$C$6,S274,"")</f>
        <v>13769.267506630096</v>
      </c>
      <c r="O275" s="21">
        <f>IF(M275&lt;='Informações do financiamento'!$C$6,N275*($C$2),"")</f>
        <v>115.04437366751402</v>
      </c>
      <c r="P275" s="21">
        <f>IF(M275&lt;='Informações do financiamento'!$C$6,N275+O275,"")</f>
        <v>13884.31188029761</v>
      </c>
      <c r="Q275" s="21">
        <f>IF(M275&lt;='Informações do financiamento'!$C$6,'Tabelas com amortização extra'!R275-'Tabelas com amortização extra'!O275,"")</f>
        <v>58.27364431947332</v>
      </c>
      <c r="R275" s="21">
        <f>IF(M275&lt;='Informações do financiamento'!$C$6,(N275*$C$2)/(1-(1/(1+$C$2)^('Informações do financiamento'!$C$6-M274)))+T275,"")</f>
        <v>173.31801798698734</v>
      </c>
      <c r="S275" s="21">
        <f>IF(M275&lt;='Informações do financiamento'!$C$6,P275-R275,"")</f>
        <v>13710.993862310623</v>
      </c>
      <c r="T275" s="22">
        <f t="shared" si="5"/>
        <v>0</v>
      </c>
      <c r="U275" s="27"/>
    </row>
    <row r="276" spans="1:21" ht="20.25" customHeight="1">
      <c r="A276" s="27"/>
      <c r="B276" s="20">
        <f>IF(B275&lt;'Informações do financiamento'!$C$6,('Tabelas com amortização extra'!B275+1),"")</f>
        <v>271</v>
      </c>
      <c r="C276" s="21">
        <f>IF(B276&lt;='Informações do financiamento'!$C$6,H275,"")</f>
        <v>6500</v>
      </c>
      <c r="D276" s="21">
        <f>IF(B276&lt;='Informações do financiamento'!$C$6,C276*($C$2),"")</f>
        <v>54.308511943628844</v>
      </c>
      <c r="E276" s="21">
        <f>IF(B276&lt;='Informações do financiamento'!$C$6,C276+D276,"")</f>
        <v>6554.3085119436291</v>
      </c>
      <c r="F276" s="21">
        <f>IF(I275=0,IF(B276&lt;='Informações do financiamento'!$C$6,F275,""),IF(B276&lt;='Informações do financiamento'!$C$6,H275/('Informações do financiamento'!$C$6-B276+1),""))</f>
        <v>50</v>
      </c>
      <c r="G276" s="21">
        <f>IF(B276&lt;='Informações do financiamento'!$C$6,F276+D276+I276,"")</f>
        <v>104.30851194362884</v>
      </c>
      <c r="H276" s="21">
        <f>IF(B276&lt;='Informações do financiamento'!$C$6,E276-G276,"")</f>
        <v>6450</v>
      </c>
      <c r="I276" s="22">
        <f t="shared" si="3"/>
        <v>0</v>
      </c>
      <c r="J276" s="38"/>
      <c r="K276" s="38"/>
      <c r="L276" s="38"/>
      <c r="M276" s="20">
        <f t="shared" si="4"/>
        <v>271</v>
      </c>
      <c r="N276" s="21">
        <f>IF(M276&lt;='Informações do financiamento'!$C$6,S275,"")</f>
        <v>13710.993862310623</v>
      </c>
      <c r="O276" s="21">
        <f>IF(M276&lt;='Informações do financiamento'!$C$6,N276*($C$2),"")</f>
        <v>114.55748829697204</v>
      </c>
      <c r="P276" s="21">
        <f>IF(M276&lt;='Informações do financiamento'!$C$6,N276+O276,"")</f>
        <v>13825.551350607595</v>
      </c>
      <c r="Q276" s="21">
        <f>IF(M276&lt;='Informações do financiamento'!$C$6,'Tabelas com amortização extra'!R276-'Tabelas com amortização extra'!O276,"")</f>
        <v>58.760529690015275</v>
      </c>
      <c r="R276" s="21">
        <f>IF(M276&lt;='Informações do financiamento'!$C$6,(N276*$C$2)/(1-(1/(1+$C$2)^('Informações do financiamento'!$C$6-M275)))+T276,"")</f>
        <v>173.31801798698731</v>
      </c>
      <c r="S276" s="21">
        <f>IF(M276&lt;='Informações do financiamento'!$C$6,P276-R276,"")</f>
        <v>13652.233332620608</v>
      </c>
      <c r="T276" s="22">
        <f t="shared" si="5"/>
        <v>0</v>
      </c>
      <c r="U276" s="27"/>
    </row>
    <row r="277" spans="1:21" ht="20.25" customHeight="1">
      <c r="A277" s="27"/>
      <c r="B277" s="20">
        <f>IF(B276&lt;'Informações do financiamento'!$C$6,('Tabelas com amortização extra'!B276+1),"")</f>
        <v>272</v>
      </c>
      <c r="C277" s="21">
        <f>IF(B277&lt;='Informações do financiamento'!$C$6,H276,"")</f>
        <v>6450</v>
      </c>
      <c r="D277" s="21">
        <f>IF(B277&lt;='Informações do financiamento'!$C$6,C277*($C$2),"")</f>
        <v>53.890754159447084</v>
      </c>
      <c r="E277" s="21">
        <f>IF(B277&lt;='Informações do financiamento'!$C$6,C277+D277,"")</f>
        <v>6503.8907541594472</v>
      </c>
      <c r="F277" s="21">
        <f>IF(I276=0,IF(B277&lt;='Informações do financiamento'!$C$6,F276,""),IF(B277&lt;='Informações do financiamento'!$C$6,H276/('Informações do financiamento'!$C$6-B277+1),""))</f>
        <v>50</v>
      </c>
      <c r="G277" s="21">
        <f>IF(B277&lt;='Informações do financiamento'!$C$6,F277+D277+I277,"")</f>
        <v>103.89075415944708</v>
      </c>
      <c r="H277" s="21">
        <f>IF(B277&lt;='Informações do financiamento'!$C$6,E277-G277,"")</f>
        <v>6400</v>
      </c>
      <c r="I277" s="22">
        <f t="shared" si="3"/>
        <v>0</v>
      </c>
      <c r="J277" s="38"/>
      <c r="K277" s="38"/>
      <c r="L277" s="38"/>
      <c r="M277" s="20">
        <f t="shared" si="4"/>
        <v>272</v>
      </c>
      <c r="N277" s="21">
        <f>IF(M277&lt;='Informações do financiamento'!$C$6,S276,"")</f>
        <v>13652.233332620608</v>
      </c>
      <c r="O277" s="21">
        <f>IF(M277&lt;='Informações do financiamento'!$C$6,N277*($C$2),"")</f>
        <v>114.0665349233591</v>
      </c>
      <c r="P277" s="21">
        <f>IF(M277&lt;='Informações do financiamento'!$C$6,N277+O277,"")</f>
        <v>13766.299867543967</v>
      </c>
      <c r="Q277" s="21">
        <f>IF(M277&lt;='Informações do financiamento'!$C$6,'Tabelas com amortização extra'!R277-'Tabelas com amortização extra'!O277,"")</f>
        <v>59.251483063628214</v>
      </c>
      <c r="R277" s="21">
        <f>IF(M277&lt;='Informações do financiamento'!$C$6,(N277*$C$2)/(1-(1/(1+$C$2)^('Informações do financiamento'!$C$6-M276)))+T277,"")</f>
        <v>173.31801798698731</v>
      </c>
      <c r="S277" s="21">
        <f>IF(M277&lt;='Informações do financiamento'!$C$6,P277-R277,"")</f>
        <v>13592.98184955698</v>
      </c>
      <c r="T277" s="22">
        <f t="shared" si="5"/>
        <v>0</v>
      </c>
      <c r="U277" s="27"/>
    </row>
    <row r="278" spans="1:21" ht="20.25" customHeight="1">
      <c r="A278" s="27"/>
      <c r="B278" s="20">
        <f>IF(B277&lt;'Informações do financiamento'!$C$6,('Tabelas com amortização extra'!B277+1),"")</f>
        <v>273</v>
      </c>
      <c r="C278" s="21">
        <f>IF(B278&lt;='Informações do financiamento'!$C$6,H277,"")</f>
        <v>6400</v>
      </c>
      <c r="D278" s="21">
        <f>IF(B278&lt;='Informações do financiamento'!$C$6,C278*($C$2),"")</f>
        <v>53.472996375265325</v>
      </c>
      <c r="E278" s="21">
        <f>IF(B278&lt;='Informações do financiamento'!$C$6,C278+D278,"")</f>
        <v>6453.4729963752652</v>
      </c>
      <c r="F278" s="21">
        <f>IF(I277=0,IF(B278&lt;='Informações do financiamento'!$C$6,F277,""),IF(B278&lt;='Informações do financiamento'!$C$6,H277/('Informações do financiamento'!$C$6-B278+1),""))</f>
        <v>50</v>
      </c>
      <c r="G278" s="21">
        <f>IF(B278&lt;='Informações do financiamento'!$C$6,F278+D278+I278,"")</f>
        <v>103.47299637526532</v>
      </c>
      <c r="H278" s="21">
        <f>IF(B278&lt;='Informações do financiamento'!$C$6,E278-G278,"")</f>
        <v>6350</v>
      </c>
      <c r="I278" s="22">
        <f t="shared" si="3"/>
        <v>0</v>
      </c>
      <c r="J278" s="38"/>
      <c r="K278" s="38"/>
      <c r="L278" s="38"/>
      <c r="M278" s="20">
        <f t="shared" si="4"/>
        <v>273</v>
      </c>
      <c r="N278" s="21">
        <f>IF(M278&lt;='Informações do financiamento'!$C$6,S277,"")</f>
        <v>13592.98184955698</v>
      </c>
      <c r="O278" s="21">
        <f>IF(M278&lt;='Informações do financiamento'!$C$6,N278*($C$2),"")</f>
        <v>113.5714795578762</v>
      </c>
      <c r="P278" s="21">
        <f>IF(M278&lt;='Informações do financiamento'!$C$6,N278+O278,"")</f>
        <v>13706.553329114857</v>
      </c>
      <c r="Q278" s="21">
        <f>IF(M278&lt;='Informações do financiamento'!$C$6,'Tabelas com amortização extra'!R278-'Tabelas com amortização extra'!O278,"")</f>
        <v>59.746538429111141</v>
      </c>
      <c r="R278" s="21">
        <f>IF(M278&lt;='Informações do financiamento'!$C$6,(N278*$C$2)/(1-(1/(1+$C$2)^('Informações do financiamento'!$C$6-M277)))+T278,"")</f>
        <v>173.31801798698734</v>
      </c>
      <c r="S278" s="21">
        <f>IF(M278&lt;='Informações do financiamento'!$C$6,P278-R278,"")</f>
        <v>13533.23531112787</v>
      </c>
      <c r="T278" s="22">
        <f t="shared" si="5"/>
        <v>0</v>
      </c>
      <c r="U278" s="27"/>
    </row>
    <row r="279" spans="1:21" ht="20.25" customHeight="1">
      <c r="A279" s="27"/>
      <c r="B279" s="20">
        <f>IF(B278&lt;'Informações do financiamento'!$C$6,('Tabelas com amortização extra'!B278+1),"")</f>
        <v>274</v>
      </c>
      <c r="C279" s="21">
        <f>IF(B279&lt;='Informações do financiamento'!$C$6,H278,"")</f>
        <v>6350</v>
      </c>
      <c r="D279" s="21">
        <f>IF(B279&lt;='Informações do financiamento'!$C$6,C279*($C$2),"")</f>
        <v>53.055238591083565</v>
      </c>
      <c r="E279" s="21">
        <f>IF(B279&lt;='Informações do financiamento'!$C$6,C279+D279,"")</f>
        <v>6403.0552385910833</v>
      </c>
      <c r="F279" s="21">
        <f>IF(I278=0,IF(B279&lt;='Informações do financiamento'!$C$6,F278,""),IF(B279&lt;='Informações do financiamento'!$C$6,H278/('Informações do financiamento'!$C$6-B279+1),""))</f>
        <v>50</v>
      </c>
      <c r="G279" s="21">
        <f>IF(B279&lt;='Informações do financiamento'!$C$6,F279+D279+I279,"")</f>
        <v>103.05523859108357</v>
      </c>
      <c r="H279" s="21">
        <f>IF(B279&lt;='Informações do financiamento'!$C$6,E279-G279,"")</f>
        <v>6300</v>
      </c>
      <c r="I279" s="22">
        <f t="shared" si="3"/>
        <v>0</v>
      </c>
      <c r="J279" s="38"/>
      <c r="K279" s="38"/>
      <c r="L279" s="38"/>
      <c r="M279" s="20">
        <f t="shared" si="4"/>
        <v>274</v>
      </c>
      <c r="N279" s="21">
        <f>IF(M279&lt;='Informações do financiamento'!$C$6,S278,"")</f>
        <v>13533.23531112787</v>
      </c>
      <c r="O279" s="21">
        <f>IF(M279&lt;='Informações do financiamento'!$C$6,N279*($C$2),"")</f>
        <v>113.07228792774271</v>
      </c>
      <c r="P279" s="21">
        <f>IF(M279&lt;='Informações do financiamento'!$C$6,N279+O279,"")</f>
        <v>13646.307599055612</v>
      </c>
      <c r="Q279" s="21">
        <f>IF(M279&lt;='Informações do financiamento'!$C$6,'Tabelas com amortização extra'!R279-'Tabelas com amortização extra'!O279,"")</f>
        <v>60.245730059244636</v>
      </c>
      <c r="R279" s="21">
        <f>IF(M279&lt;='Informações do financiamento'!$C$6,(N279*$C$2)/(1-(1/(1+$C$2)^('Informações do financiamento'!$C$6-M278)))+T279,"")</f>
        <v>173.31801798698734</v>
      </c>
      <c r="S279" s="21">
        <f>IF(M279&lt;='Informações do financiamento'!$C$6,P279-R279,"")</f>
        <v>13472.989581068625</v>
      </c>
      <c r="T279" s="22">
        <f t="shared" si="5"/>
        <v>0</v>
      </c>
      <c r="U279" s="27"/>
    </row>
    <row r="280" spans="1:21" ht="20.25" customHeight="1">
      <c r="A280" s="27"/>
      <c r="B280" s="20">
        <f>IF(B279&lt;'Informações do financiamento'!$C$6,('Tabelas com amortização extra'!B279+1),"")</f>
        <v>275</v>
      </c>
      <c r="C280" s="21">
        <f>IF(B280&lt;='Informações do financiamento'!$C$6,H279,"")</f>
        <v>6300</v>
      </c>
      <c r="D280" s="21">
        <f>IF(B280&lt;='Informações do financiamento'!$C$6,C280*($C$2),"")</f>
        <v>52.637480806901806</v>
      </c>
      <c r="E280" s="21">
        <f>IF(B280&lt;='Informações do financiamento'!$C$6,C280+D280,"")</f>
        <v>6352.6374808069022</v>
      </c>
      <c r="F280" s="21">
        <f>IF(I279=0,IF(B280&lt;='Informações do financiamento'!$C$6,F279,""),IF(B280&lt;='Informações do financiamento'!$C$6,H279/('Informações do financiamento'!$C$6-B280+1),""))</f>
        <v>50</v>
      </c>
      <c r="G280" s="21">
        <f>IF(B280&lt;='Informações do financiamento'!$C$6,F280+D280+I280,"")</f>
        <v>102.63748080690181</v>
      </c>
      <c r="H280" s="21">
        <f>IF(B280&lt;='Informações do financiamento'!$C$6,E280-G280,"")</f>
        <v>6250</v>
      </c>
      <c r="I280" s="22">
        <f t="shared" si="3"/>
        <v>0</v>
      </c>
      <c r="J280" s="38"/>
      <c r="K280" s="38"/>
      <c r="L280" s="38"/>
      <c r="M280" s="20">
        <f t="shared" si="4"/>
        <v>275</v>
      </c>
      <c r="N280" s="21">
        <f>IF(M280&lt;='Informações do financiamento'!$C$6,S279,"")</f>
        <v>13472.989581068625</v>
      </c>
      <c r="O280" s="21">
        <f>IF(M280&lt;='Informações do financiamento'!$C$6,N280*($C$2),"")</f>
        <v>112.56892547382344</v>
      </c>
      <c r="P280" s="21">
        <f>IF(M280&lt;='Informações do financiamento'!$C$6,N280+O280,"")</f>
        <v>13585.558506542448</v>
      </c>
      <c r="Q280" s="21">
        <f>IF(M280&lt;='Informações do financiamento'!$C$6,'Tabelas com amortização extra'!R280-'Tabelas com amortização extra'!O280,"")</f>
        <v>60.749092513163873</v>
      </c>
      <c r="R280" s="21">
        <f>IF(M280&lt;='Informações do financiamento'!$C$6,(N280*$C$2)/(1-(1/(1+$C$2)^('Informações do financiamento'!$C$6-M279)))+T280,"")</f>
        <v>173.31801798698731</v>
      </c>
      <c r="S280" s="21">
        <f>IF(M280&lt;='Informações do financiamento'!$C$6,P280-R280,"")</f>
        <v>13412.240488555461</v>
      </c>
      <c r="T280" s="22">
        <f t="shared" si="5"/>
        <v>0</v>
      </c>
      <c r="U280" s="27"/>
    </row>
    <row r="281" spans="1:21" ht="20.25" customHeight="1">
      <c r="A281" s="27"/>
      <c r="B281" s="20">
        <f>IF(B280&lt;'Informações do financiamento'!$C$6,('Tabelas com amortização extra'!B280+1),"")</f>
        <v>276</v>
      </c>
      <c r="C281" s="21">
        <f>IF(B281&lt;='Informações do financiamento'!$C$6,H280,"")</f>
        <v>6250</v>
      </c>
      <c r="D281" s="21">
        <f>IF(B281&lt;='Informações do financiamento'!$C$6,C281*($C$2),"")</f>
        <v>52.219723022720046</v>
      </c>
      <c r="E281" s="21">
        <f>IF(B281&lt;='Informações do financiamento'!$C$6,C281+D281,"")</f>
        <v>6302.2197230227202</v>
      </c>
      <c r="F281" s="21">
        <f>IF(I280=0,IF(B281&lt;='Informações do financiamento'!$C$6,F280,""),IF(B281&lt;='Informações do financiamento'!$C$6,H280/('Informações do financiamento'!$C$6-B281+1),""))</f>
        <v>50</v>
      </c>
      <c r="G281" s="21">
        <f>IF(B281&lt;='Informações do financiamento'!$C$6,F281+D281+I281,"")</f>
        <v>102.21972302272005</v>
      </c>
      <c r="H281" s="21">
        <f>IF(B281&lt;='Informações do financiamento'!$C$6,E281-G281,"")</f>
        <v>6200</v>
      </c>
      <c r="I281" s="22">
        <f t="shared" si="3"/>
        <v>0</v>
      </c>
      <c r="J281" s="38"/>
      <c r="K281" s="38"/>
      <c r="L281" s="38"/>
      <c r="M281" s="20">
        <f t="shared" si="4"/>
        <v>276</v>
      </c>
      <c r="N281" s="21">
        <f>IF(M281&lt;='Informações do financiamento'!$C$6,S280,"")</f>
        <v>13412.240488555461</v>
      </c>
      <c r="O281" s="21">
        <f>IF(M281&lt;='Informações do financiamento'!$C$6,N281*($C$2),"")</f>
        <v>112.0613573482364</v>
      </c>
      <c r="P281" s="21">
        <f>IF(M281&lt;='Informações do financiamento'!$C$6,N281+O281,"")</f>
        <v>13524.301845903698</v>
      </c>
      <c r="Q281" s="21">
        <f>IF(M281&lt;='Informações do financiamento'!$C$6,'Tabelas com amortização extra'!R281-'Tabelas com amortização extra'!O281,"")</f>
        <v>61.256660638750944</v>
      </c>
      <c r="R281" s="21">
        <f>IF(M281&lt;='Informações do financiamento'!$C$6,(N281*$C$2)/(1-(1/(1+$C$2)^('Informações do financiamento'!$C$6-M280)))+T281,"")</f>
        <v>173.31801798698734</v>
      </c>
      <c r="S281" s="21">
        <f>IF(M281&lt;='Informações do financiamento'!$C$6,P281-R281,"")</f>
        <v>13350.983827916711</v>
      </c>
      <c r="T281" s="22">
        <f t="shared" si="5"/>
        <v>0</v>
      </c>
      <c r="U281" s="27"/>
    </row>
    <row r="282" spans="1:21" ht="20.25" customHeight="1">
      <c r="A282" s="27"/>
      <c r="B282" s="20">
        <f>IF(B281&lt;'Informações do financiamento'!$C$6,('Tabelas com amortização extra'!B281+1),"")</f>
        <v>277</v>
      </c>
      <c r="C282" s="21">
        <f>IF(B282&lt;='Informações do financiamento'!$C$6,H281,"")</f>
        <v>6200</v>
      </c>
      <c r="D282" s="21">
        <f>IF(B282&lt;='Informações do financiamento'!$C$6,C282*($C$2),"")</f>
        <v>51.801965238538287</v>
      </c>
      <c r="E282" s="21">
        <f>IF(B282&lt;='Informações do financiamento'!$C$6,C282+D282,"")</f>
        <v>6251.8019652385383</v>
      </c>
      <c r="F282" s="21">
        <f>IF(I281=0,IF(B282&lt;='Informações do financiamento'!$C$6,F281,""),IF(B282&lt;='Informações do financiamento'!$C$6,H281/('Informações do financiamento'!$C$6-B282+1),""))</f>
        <v>50</v>
      </c>
      <c r="G282" s="21">
        <f>IF(B282&lt;='Informações do financiamento'!$C$6,F282+D282+I282,"")</f>
        <v>101.80196523853829</v>
      </c>
      <c r="H282" s="21">
        <f>IF(B282&lt;='Informações do financiamento'!$C$6,E282-G282,"")</f>
        <v>6150</v>
      </c>
      <c r="I282" s="22">
        <f t="shared" si="3"/>
        <v>0</v>
      </c>
      <c r="J282" s="38"/>
      <c r="K282" s="38"/>
      <c r="L282" s="38"/>
      <c r="M282" s="20">
        <f t="shared" si="4"/>
        <v>277</v>
      </c>
      <c r="N282" s="21">
        <f>IF(M282&lt;='Informações do financiamento'!$C$6,S281,"")</f>
        <v>13350.983827916711</v>
      </c>
      <c r="O282" s="21">
        <f>IF(M282&lt;='Informações do financiamento'!$C$6,N282*($C$2),"")</f>
        <v>111.54954841194004</v>
      </c>
      <c r="P282" s="21">
        <f>IF(M282&lt;='Informações do financiamento'!$C$6,N282+O282,"")</f>
        <v>13462.533376328651</v>
      </c>
      <c r="Q282" s="21">
        <f>IF(M282&lt;='Informações do financiamento'!$C$6,'Tabelas com amortização extra'!R282-'Tabelas com amortização extra'!O282,"")</f>
        <v>61.768469575047334</v>
      </c>
      <c r="R282" s="21">
        <f>IF(M282&lt;='Informações do financiamento'!$C$6,(N282*$C$2)/(1-(1/(1+$C$2)^('Informações do financiamento'!$C$6-M281)))+T282,"")</f>
        <v>173.31801798698737</v>
      </c>
      <c r="S282" s="21">
        <f>IF(M282&lt;='Informações do financiamento'!$C$6,P282-R282,"")</f>
        <v>13289.215358341664</v>
      </c>
      <c r="T282" s="22">
        <f t="shared" si="5"/>
        <v>0</v>
      </c>
      <c r="U282" s="27"/>
    </row>
    <row r="283" spans="1:21" ht="20.25" customHeight="1">
      <c r="A283" s="27"/>
      <c r="B283" s="20">
        <f>IF(B282&lt;'Informações do financiamento'!$C$6,('Tabelas com amortização extra'!B282+1),"")</f>
        <v>278</v>
      </c>
      <c r="C283" s="21">
        <f>IF(B283&lt;='Informações do financiamento'!$C$6,H282,"")</f>
        <v>6150</v>
      </c>
      <c r="D283" s="21">
        <f>IF(B283&lt;='Informações do financiamento'!$C$6,C283*($C$2),"")</f>
        <v>51.38420745435652</v>
      </c>
      <c r="E283" s="21">
        <f>IF(B283&lt;='Informações do financiamento'!$C$6,C283+D283,"")</f>
        <v>6201.3842074543563</v>
      </c>
      <c r="F283" s="21">
        <f>IF(I282=0,IF(B283&lt;='Informações do financiamento'!$C$6,F282,""),IF(B283&lt;='Informações do financiamento'!$C$6,H282/('Informações do financiamento'!$C$6-B283+1),""))</f>
        <v>50</v>
      </c>
      <c r="G283" s="21">
        <f>IF(B283&lt;='Informações do financiamento'!$C$6,F283+D283+I283,"")</f>
        <v>101.38420745435653</v>
      </c>
      <c r="H283" s="21">
        <f>IF(B283&lt;='Informações do financiamento'!$C$6,E283-G283,"")</f>
        <v>6100</v>
      </c>
      <c r="I283" s="22">
        <f t="shared" si="3"/>
        <v>0</v>
      </c>
      <c r="J283" s="38"/>
      <c r="K283" s="38"/>
      <c r="L283" s="38"/>
      <c r="M283" s="20">
        <f t="shared" si="4"/>
        <v>278</v>
      </c>
      <c r="N283" s="21">
        <f>IF(M283&lt;='Informações do financiamento'!$C$6,S282,"")</f>
        <v>13289.215358341664</v>
      </c>
      <c r="O283" s="21">
        <f>IF(M283&lt;='Informações do financiamento'!$C$6,N283*($C$2),"")</f>
        <v>111.03346323230063</v>
      </c>
      <c r="P283" s="21">
        <f>IF(M283&lt;='Informações do financiamento'!$C$6,N283+O283,"")</f>
        <v>13400.248821573965</v>
      </c>
      <c r="Q283" s="21">
        <f>IF(M283&lt;='Informações do financiamento'!$C$6,'Tabelas com amortização extra'!R283-'Tabelas com amortização extra'!O283,"")</f>
        <v>62.284554754686738</v>
      </c>
      <c r="R283" s="21">
        <f>IF(M283&lt;='Informações do financiamento'!$C$6,(N283*$C$2)/(1-(1/(1+$C$2)^('Informações do financiamento'!$C$6-M282)))+T283,"")</f>
        <v>173.31801798698737</v>
      </c>
      <c r="S283" s="21">
        <f>IF(M283&lt;='Informações do financiamento'!$C$6,P283-R283,"")</f>
        <v>13226.930803586978</v>
      </c>
      <c r="T283" s="22">
        <f t="shared" si="5"/>
        <v>0</v>
      </c>
      <c r="U283" s="27"/>
    </row>
    <row r="284" spans="1:21" ht="20.25" customHeight="1">
      <c r="A284" s="27"/>
      <c r="B284" s="20">
        <f>IF(B283&lt;'Informações do financiamento'!$C$6,('Tabelas com amortização extra'!B283+1),"")</f>
        <v>279</v>
      </c>
      <c r="C284" s="21">
        <f>IF(B284&lt;='Informações do financiamento'!$C$6,H283,"")</f>
        <v>6100</v>
      </c>
      <c r="D284" s="21">
        <f>IF(B284&lt;='Informações do financiamento'!$C$6,C284*($C$2),"")</f>
        <v>50.966449670174761</v>
      </c>
      <c r="E284" s="21">
        <f>IF(B284&lt;='Informações do financiamento'!$C$6,C284+D284,"")</f>
        <v>6150.9664496701744</v>
      </c>
      <c r="F284" s="21">
        <f>IF(I283=0,IF(B284&lt;='Informações do financiamento'!$C$6,F283,""),IF(B284&lt;='Informações do financiamento'!$C$6,H283/('Informações do financiamento'!$C$6-B284+1),""))</f>
        <v>50</v>
      </c>
      <c r="G284" s="21">
        <f>IF(B284&lt;='Informações do financiamento'!$C$6,F284+D284+I284,"")</f>
        <v>100.96644967017477</v>
      </c>
      <c r="H284" s="21">
        <f>IF(B284&lt;='Informações do financiamento'!$C$6,E284-G284,"")</f>
        <v>6050</v>
      </c>
      <c r="I284" s="22">
        <f t="shared" si="3"/>
        <v>0</v>
      </c>
      <c r="J284" s="38"/>
      <c r="K284" s="38"/>
      <c r="L284" s="38"/>
      <c r="M284" s="20">
        <f t="shared" si="4"/>
        <v>279</v>
      </c>
      <c r="N284" s="21">
        <f>IF(M284&lt;='Informações do financiamento'!$C$6,S283,"")</f>
        <v>13226.930803586978</v>
      </c>
      <c r="O284" s="21">
        <f>IF(M284&lt;='Informações do financiamento'!$C$6,N284*($C$2),"")</f>
        <v>110.51306608063933</v>
      </c>
      <c r="P284" s="21">
        <f>IF(M284&lt;='Informações do financiamento'!$C$6,N284+O284,"")</f>
        <v>13337.443869667617</v>
      </c>
      <c r="Q284" s="21">
        <f>IF(M284&lt;='Informações do financiamento'!$C$6,'Tabelas com amortização extra'!R284-'Tabelas com amortização extra'!O284,"")</f>
        <v>62.804951906348066</v>
      </c>
      <c r="R284" s="21">
        <f>IF(M284&lt;='Informações do financiamento'!$C$6,(N284*$C$2)/(1-(1/(1+$C$2)^('Informações do financiamento'!$C$6-M283)))+T284,"")</f>
        <v>173.3180179869874</v>
      </c>
      <c r="S284" s="21">
        <f>IF(M284&lt;='Informações do financiamento'!$C$6,P284-R284,"")</f>
        <v>13164.12585168063</v>
      </c>
      <c r="T284" s="22">
        <f t="shared" si="5"/>
        <v>0</v>
      </c>
      <c r="U284" s="27"/>
    </row>
    <row r="285" spans="1:21" ht="20.25" customHeight="1">
      <c r="A285" s="27"/>
      <c r="B285" s="20">
        <f>IF(B284&lt;'Informações do financiamento'!$C$6,('Tabelas com amortização extra'!B284+1),"")</f>
        <v>280</v>
      </c>
      <c r="C285" s="21">
        <f>IF(B285&lt;='Informações do financiamento'!$C$6,H284,"")</f>
        <v>6050</v>
      </c>
      <c r="D285" s="21">
        <f>IF(B285&lt;='Informações do financiamento'!$C$6,C285*($C$2),"")</f>
        <v>50.548691885993001</v>
      </c>
      <c r="E285" s="21">
        <f>IF(B285&lt;='Informações do financiamento'!$C$6,C285+D285,"")</f>
        <v>6100.5486918859933</v>
      </c>
      <c r="F285" s="21">
        <f>IF(I284=0,IF(B285&lt;='Informações do financiamento'!$C$6,F284,""),IF(B285&lt;='Informações do financiamento'!$C$6,H284/('Informações do financiamento'!$C$6-B285+1),""))</f>
        <v>50</v>
      </c>
      <c r="G285" s="21">
        <f>IF(B285&lt;='Informações do financiamento'!$C$6,F285+D285+I285,"")</f>
        <v>100.54869188599301</v>
      </c>
      <c r="H285" s="21">
        <f>IF(B285&lt;='Informações do financiamento'!$C$6,E285-G285,"")</f>
        <v>6000</v>
      </c>
      <c r="I285" s="22">
        <f t="shared" si="3"/>
        <v>0</v>
      </c>
      <c r="J285" s="38"/>
      <c r="K285" s="38"/>
      <c r="L285" s="38"/>
      <c r="M285" s="20">
        <f t="shared" si="4"/>
        <v>280</v>
      </c>
      <c r="N285" s="21">
        <f>IF(M285&lt;='Informações do financiamento'!$C$6,S284,"")</f>
        <v>13164.12585168063</v>
      </c>
      <c r="O285" s="21">
        <f>IF(M285&lt;='Informações do financiamento'!$C$6,N285*($C$2),"")</f>
        <v>109.98832092975857</v>
      </c>
      <c r="P285" s="21">
        <f>IF(M285&lt;='Informações do financiamento'!$C$6,N285+O285,"")</f>
        <v>13274.114172610389</v>
      </c>
      <c r="Q285" s="21">
        <f>IF(M285&lt;='Informações do financiamento'!$C$6,'Tabelas com amortização extra'!R285-'Tabelas com amortização extra'!O285,"")</f>
        <v>63.329697057228799</v>
      </c>
      <c r="R285" s="21">
        <f>IF(M285&lt;='Informações do financiamento'!$C$6,(N285*$C$2)/(1-(1/(1+$C$2)^('Informações do financiamento'!$C$6-M284)))+T285,"")</f>
        <v>173.31801798698737</v>
      </c>
      <c r="S285" s="21">
        <f>IF(M285&lt;='Informações do financiamento'!$C$6,P285-R285,"")</f>
        <v>13100.796154623402</v>
      </c>
      <c r="T285" s="22">
        <f t="shared" si="5"/>
        <v>0</v>
      </c>
      <c r="U285" s="27"/>
    </row>
    <row r="286" spans="1:21" ht="20.25" customHeight="1">
      <c r="A286" s="27"/>
      <c r="B286" s="20">
        <f>IF(B285&lt;'Informações do financiamento'!$C$6,('Tabelas com amortização extra'!B285+1),"")</f>
        <v>281</v>
      </c>
      <c r="C286" s="21">
        <f>IF(B286&lt;='Informações do financiamento'!$C$6,H285,"")</f>
        <v>6000</v>
      </c>
      <c r="D286" s="21">
        <f>IF(B286&lt;='Informações do financiamento'!$C$6,C286*($C$2),"")</f>
        <v>50.130934101811242</v>
      </c>
      <c r="E286" s="21">
        <f>IF(B286&lt;='Informações do financiamento'!$C$6,C286+D286,"")</f>
        <v>6050.1309341018114</v>
      </c>
      <c r="F286" s="21">
        <f>IF(I285=0,IF(B286&lt;='Informações do financiamento'!$C$6,F285,""),IF(B286&lt;='Informações do financiamento'!$C$6,H285/('Informações do financiamento'!$C$6-B286+1),""))</f>
        <v>50</v>
      </c>
      <c r="G286" s="21">
        <f>IF(B286&lt;='Informações do financiamento'!$C$6,F286+D286+I286,"")</f>
        <v>100.13093410181125</v>
      </c>
      <c r="H286" s="21">
        <f>IF(B286&lt;='Informações do financiamento'!$C$6,E286-G286,"")</f>
        <v>5950</v>
      </c>
      <c r="I286" s="22">
        <f t="shared" si="3"/>
        <v>0</v>
      </c>
      <c r="J286" s="38"/>
      <c r="K286" s="38"/>
      <c r="L286" s="38"/>
      <c r="M286" s="20">
        <f t="shared" si="4"/>
        <v>281</v>
      </c>
      <c r="N286" s="21">
        <f>IF(M286&lt;='Informações do financiamento'!$C$6,S285,"")</f>
        <v>13100.796154623402</v>
      </c>
      <c r="O286" s="21">
        <f>IF(M286&lt;='Informações do financiamento'!$C$6,N286*($C$2),"")</f>
        <v>109.45919145144798</v>
      </c>
      <c r="P286" s="21">
        <f>IF(M286&lt;='Informações do financiamento'!$C$6,N286+O286,"")</f>
        <v>13210.25534607485</v>
      </c>
      <c r="Q286" s="21">
        <f>IF(M286&lt;='Informações do financiamento'!$C$6,'Tabelas com amortização extra'!R286-'Tabelas com amortização extra'!O286,"")</f>
        <v>63.85882653553945</v>
      </c>
      <c r="R286" s="21">
        <f>IF(M286&lt;='Informações do financiamento'!$C$6,(N286*$C$2)/(1-(1/(1+$C$2)^('Informações do financiamento'!$C$6-M285)))+T286,"")</f>
        <v>173.31801798698743</v>
      </c>
      <c r="S286" s="21">
        <f>IF(M286&lt;='Informações do financiamento'!$C$6,P286-R286,"")</f>
        <v>13036.937328087863</v>
      </c>
      <c r="T286" s="22">
        <f t="shared" si="5"/>
        <v>0</v>
      </c>
      <c r="U286" s="27"/>
    </row>
    <row r="287" spans="1:21" ht="20.25" customHeight="1">
      <c r="A287" s="27"/>
      <c r="B287" s="20">
        <f>IF(B286&lt;'Informações do financiamento'!$C$6,('Tabelas com amortização extra'!B286+1),"")</f>
        <v>282</v>
      </c>
      <c r="C287" s="21">
        <f>IF(B287&lt;='Informações do financiamento'!$C$6,H286,"")</f>
        <v>5950</v>
      </c>
      <c r="D287" s="21">
        <f>IF(B287&lt;='Informações do financiamento'!$C$6,C287*($C$2),"")</f>
        <v>49.713176317629483</v>
      </c>
      <c r="E287" s="21">
        <f>IF(B287&lt;='Informações do financiamento'!$C$6,C287+D287,"")</f>
        <v>5999.7131763176294</v>
      </c>
      <c r="F287" s="21">
        <f>IF(I286=0,IF(B287&lt;='Informações do financiamento'!$C$6,F286,""),IF(B287&lt;='Informações do financiamento'!$C$6,H286/('Informações do financiamento'!$C$6-B287+1),""))</f>
        <v>50</v>
      </c>
      <c r="G287" s="21">
        <f>IF(B287&lt;='Informações do financiamento'!$C$6,F287+D287+I287,"")</f>
        <v>99.71317631762949</v>
      </c>
      <c r="H287" s="21">
        <f>IF(B287&lt;='Informações do financiamento'!$C$6,E287-G287,"")</f>
        <v>5900</v>
      </c>
      <c r="I287" s="22">
        <f t="shared" si="3"/>
        <v>0</v>
      </c>
      <c r="J287" s="38"/>
      <c r="K287" s="38"/>
      <c r="L287" s="38"/>
      <c r="M287" s="20">
        <f t="shared" si="4"/>
        <v>282</v>
      </c>
      <c r="N287" s="21">
        <f>IF(M287&lt;='Informações do financiamento'!$C$6,S286,"")</f>
        <v>13036.937328087863</v>
      </c>
      <c r="O287" s="21">
        <f>IF(M287&lt;='Informações do financiamento'!$C$6,N287*($C$2),"")</f>
        <v>108.9256410139693</v>
      </c>
      <c r="P287" s="21">
        <f>IF(M287&lt;='Informações do financiamento'!$C$6,N287+O287,"")</f>
        <v>13145.862969101832</v>
      </c>
      <c r="Q287" s="21">
        <f>IF(M287&lt;='Informações do financiamento'!$C$6,'Tabelas com amortização extra'!R287-'Tabelas com amortização extra'!O287,"")</f>
        <v>64.392376973018159</v>
      </c>
      <c r="R287" s="21">
        <f>IF(M287&lt;='Informações do financiamento'!$C$6,(N287*$C$2)/(1-(1/(1+$C$2)^('Informações do financiamento'!$C$6-M286)))+T287,"")</f>
        <v>173.31801798698746</v>
      </c>
      <c r="S287" s="21">
        <f>IF(M287&lt;='Informações do financiamento'!$C$6,P287-R287,"")</f>
        <v>12972.544951114845</v>
      </c>
      <c r="T287" s="22">
        <f t="shared" si="5"/>
        <v>0</v>
      </c>
      <c r="U287" s="27"/>
    </row>
    <row r="288" spans="1:21" ht="20.25" customHeight="1">
      <c r="A288" s="27"/>
      <c r="B288" s="20">
        <f>IF(B287&lt;'Informações do financiamento'!$C$6,('Tabelas com amortização extra'!B287+1),"")</f>
        <v>283</v>
      </c>
      <c r="C288" s="21">
        <f>IF(B288&lt;='Informações do financiamento'!$C$6,H287,"")</f>
        <v>5900</v>
      </c>
      <c r="D288" s="21">
        <f>IF(B288&lt;='Informações do financiamento'!$C$6,C288*($C$2),"")</f>
        <v>49.295418533447723</v>
      </c>
      <c r="E288" s="21">
        <f>IF(B288&lt;='Informações do financiamento'!$C$6,C288+D288,"")</f>
        <v>5949.2954185334474</v>
      </c>
      <c r="F288" s="21">
        <f>IF(I287=0,IF(B288&lt;='Informações do financiamento'!$C$6,F287,""),IF(B288&lt;='Informações do financiamento'!$C$6,H287/('Informações do financiamento'!$C$6-B288+1),""))</f>
        <v>50</v>
      </c>
      <c r="G288" s="21">
        <f>IF(B288&lt;='Informações do financiamento'!$C$6,F288+D288+I288,"")</f>
        <v>99.29541853344773</v>
      </c>
      <c r="H288" s="21">
        <f>IF(B288&lt;='Informações do financiamento'!$C$6,E288-G288,"")</f>
        <v>5850</v>
      </c>
      <c r="I288" s="22">
        <f t="shared" si="3"/>
        <v>0</v>
      </c>
      <c r="J288" s="38"/>
      <c r="K288" s="38"/>
      <c r="L288" s="38"/>
      <c r="M288" s="20">
        <f t="shared" si="4"/>
        <v>283</v>
      </c>
      <c r="N288" s="21">
        <f>IF(M288&lt;='Informações do financiamento'!$C$6,S287,"")</f>
        <v>12972.544951114845</v>
      </c>
      <c r="O288" s="21">
        <f>IF(M288&lt;='Informações do financiamento'!$C$6,N288*($C$2),"")</f>
        <v>108.38763267952041</v>
      </c>
      <c r="P288" s="21">
        <f>IF(M288&lt;='Informações do financiamento'!$C$6,N288+O288,"")</f>
        <v>13080.932583794365</v>
      </c>
      <c r="Q288" s="21">
        <f>IF(M288&lt;='Informações do financiamento'!$C$6,'Tabelas com amortização extra'!R288-'Tabelas com amortização extra'!O288,"")</f>
        <v>64.93038530746702</v>
      </c>
      <c r="R288" s="21">
        <f>IF(M288&lt;='Informações do financiamento'!$C$6,(N288*$C$2)/(1-(1/(1+$C$2)^('Informações do financiamento'!$C$6-M287)))+T288,"")</f>
        <v>173.31801798698743</v>
      </c>
      <c r="S288" s="21">
        <f>IF(M288&lt;='Informações do financiamento'!$C$6,P288-R288,"")</f>
        <v>12907.614565807378</v>
      </c>
      <c r="T288" s="22">
        <f t="shared" si="5"/>
        <v>0</v>
      </c>
      <c r="U288" s="27"/>
    </row>
    <row r="289" spans="1:21" ht="20.25" customHeight="1">
      <c r="A289" s="27"/>
      <c r="B289" s="20">
        <f>IF(B288&lt;'Informações do financiamento'!$C$6,('Tabelas com amortização extra'!B288+1),"")</f>
        <v>284</v>
      </c>
      <c r="C289" s="21">
        <f>IF(B289&lt;='Informações do financiamento'!$C$6,H288,"")</f>
        <v>5850</v>
      </c>
      <c r="D289" s="21">
        <f>IF(B289&lt;='Informações do financiamento'!$C$6,C289*($C$2),"")</f>
        <v>48.877660749265964</v>
      </c>
      <c r="E289" s="21">
        <f>IF(B289&lt;='Informações do financiamento'!$C$6,C289+D289,"")</f>
        <v>5898.8776607492664</v>
      </c>
      <c r="F289" s="21">
        <f>IF(I288=0,IF(B289&lt;='Informações do financiamento'!$C$6,F288,""),IF(B289&lt;='Informações do financiamento'!$C$6,H288/('Informações do financiamento'!$C$6-B289+1),""))</f>
        <v>50</v>
      </c>
      <c r="G289" s="21">
        <f>IF(B289&lt;='Informações do financiamento'!$C$6,F289+D289+I289,"")</f>
        <v>98.877660749265971</v>
      </c>
      <c r="H289" s="21">
        <f>IF(B289&lt;='Informações do financiamento'!$C$6,E289-G289,"")</f>
        <v>5800</v>
      </c>
      <c r="I289" s="22">
        <f t="shared" si="3"/>
        <v>0</v>
      </c>
      <c r="J289" s="38"/>
      <c r="K289" s="38"/>
      <c r="L289" s="38"/>
      <c r="M289" s="20">
        <f t="shared" si="4"/>
        <v>284</v>
      </c>
      <c r="N289" s="21">
        <f>IF(M289&lt;='Informações do financiamento'!$C$6,S288,"")</f>
        <v>12907.614565807378</v>
      </c>
      <c r="O289" s="21">
        <f>IF(M289&lt;='Informações do financiamento'!$C$6,N289*($C$2),"")</f>
        <v>107.84512920167811</v>
      </c>
      <c r="P289" s="21">
        <f>IF(M289&lt;='Informações do financiamento'!$C$6,N289+O289,"")</f>
        <v>13015.459695009056</v>
      </c>
      <c r="Q289" s="21">
        <f>IF(M289&lt;='Informações do financiamento'!$C$6,'Tabelas com amortização extra'!R289-'Tabelas com amortização extra'!O289,"")</f>
        <v>65.472888785309351</v>
      </c>
      <c r="R289" s="21">
        <f>IF(M289&lt;='Informações do financiamento'!$C$6,(N289*$C$2)/(1-(1/(1+$C$2)^('Informações do financiamento'!$C$6-M288)))+T289,"")</f>
        <v>173.31801798698746</v>
      </c>
      <c r="S289" s="21">
        <f>IF(M289&lt;='Informações do financiamento'!$C$6,P289-R289,"")</f>
        <v>12842.141677022069</v>
      </c>
      <c r="T289" s="22">
        <f t="shared" si="5"/>
        <v>0</v>
      </c>
      <c r="U289" s="27"/>
    </row>
    <row r="290" spans="1:21" ht="20.25" customHeight="1">
      <c r="A290" s="27"/>
      <c r="B290" s="20">
        <f>IF(B289&lt;'Informações do financiamento'!$C$6,('Tabelas com amortização extra'!B289+1),"")</f>
        <v>285</v>
      </c>
      <c r="C290" s="21">
        <f>IF(B290&lt;='Informações do financiamento'!$C$6,H289,"")</f>
        <v>5800</v>
      </c>
      <c r="D290" s="21">
        <f>IF(B290&lt;='Informações do financiamento'!$C$6,C290*($C$2),"")</f>
        <v>48.459902965084197</v>
      </c>
      <c r="E290" s="21">
        <f>IF(B290&lt;='Informações do financiamento'!$C$6,C290+D290,"")</f>
        <v>5848.4599029650844</v>
      </c>
      <c r="F290" s="21">
        <f>IF(I289=0,IF(B290&lt;='Informações do financiamento'!$C$6,F289,""),IF(B290&lt;='Informações do financiamento'!$C$6,H289/('Informações do financiamento'!$C$6-B290+1),""))</f>
        <v>50</v>
      </c>
      <c r="G290" s="21">
        <f>IF(B290&lt;='Informações do financiamento'!$C$6,F290+D290+I290,"")</f>
        <v>98.459902965084197</v>
      </c>
      <c r="H290" s="21">
        <f>IF(B290&lt;='Informações do financiamento'!$C$6,E290-G290,"")</f>
        <v>5750</v>
      </c>
      <c r="I290" s="22">
        <f t="shared" si="3"/>
        <v>0</v>
      </c>
      <c r="J290" s="38"/>
      <c r="K290" s="38"/>
      <c r="L290" s="38"/>
      <c r="M290" s="20">
        <f t="shared" si="4"/>
        <v>285</v>
      </c>
      <c r="N290" s="21">
        <f>IF(M290&lt;='Informações do financiamento'!$C$6,S289,"")</f>
        <v>12842.141677022069</v>
      </c>
      <c r="O290" s="21">
        <f>IF(M290&lt;='Informações do financiamento'!$C$6,N290*($C$2),"")</f>
        <v>107.29809302281951</v>
      </c>
      <c r="P290" s="21">
        <f>IF(M290&lt;='Informações do financiamento'!$C$6,N290+O290,"")</f>
        <v>12949.439770044888</v>
      </c>
      <c r="Q290" s="21">
        <f>IF(M290&lt;='Informações do financiamento'!$C$6,'Tabelas com amortização extra'!R290-'Tabelas com amortização extra'!O290,"")</f>
        <v>66.019924964167942</v>
      </c>
      <c r="R290" s="21">
        <f>IF(M290&lt;='Informações do financiamento'!$C$6,(N290*$C$2)/(1-(1/(1+$C$2)^('Informações do financiamento'!$C$6-M289)))+T290,"")</f>
        <v>173.31801798698746</v>
      </c>
      <c r="S290" s="21">
        <f>IF(M290&lt;='Informações do financiamento'!$C$6,P290-R290,"")</f>
        <v>12776.121752057901</v>
      </c>
      <c r="T290" s="22">
        <f t="shared" si="5"/>
        <v>0</v>
      </c>
      <c r="U290" s="27"/>
    </row>
    <row r="291" spans="1:21" ht="20.25" customHeight="1">
      <c r="A291" s="27"/>
      <c r="B291" s="20">
        <f>IF(B290&lt;'Informações do financiamento'!$C$6,('Tabelas com amortização extra'!B290+1),"")</f>
        <v>286</v>
      </c>
      <c r="C291" s="21">
        <f>IF(B291&lt;='Informações do financiamento'!$C$6,H290,"")</f>
        <v>5750</v>
      </c>
      <c r="D291" s="21">
        <f>IF(B291&lt;='Informações do financiamento'!$C$6,C291*($C$2),"")</f>
        <v>48.042145180902438</v>
      </c>
      <c r="E291" s="21">
        <f>IF(B291&lt;='Informações do financiamento'!$C$6,C291+D291,"")</f>
        <v>5798.0421451809025</v>
      </c>
      <c r="F291" s="21">
        <f>IF(I290=0,IF(B291&lt;='Informações do financiamento'!$C$6,F290,""),IF(B291&lt;='Informações do financiamento'!$C$6,H290/('Informações do financiamento'!$C$6-B291+1),""))</f>
        <v>50</v>
      </c>
      <c r="G291" s="21">
        <f>IF(B291&lt;='Informações do financiamento'!$C$6,F291+D291+I291,"")</f>
        <v>98.042145180902438</v>
      </c>
      <c r="H291" s="21">
        <f>IF(B291&lt;='Informações do financiamento'!$C$6,E291-G291,"")</f>
        <v>5700</v>
      </c>
      <c r="I291" s="22">
        <f t="shared" si="3"/>
        <v>0</v>
      </c>
      <c r="J291" s="38"/>
      <c r="K291" s="38"/>
      <c r="L291" s="38"/>
      <c r="M291" s="20">
        <f t="shared" si="4"/>
        <v>286</v>
      </c>
      <c r="N291" s="21">
        <f>IF(M291&lt;='Informações do financiamento'!$C$6,S290,"")</f>
        <v>12776.121752057901</v>
      </c>
      <c r="O291" s="21">
        <f>IF(M291&lt;='Informações do financiamento'!$C$6,N291*($C$2),"")</f>
        <v>106.74648627152197</v>
      </c>
      <c r="P291" s="21">
        <f>IF(M291&lt;='Informações do financiamento'!$C$6,N291+O291,"")</f>
        <v>12882.868238329424</v>
      </c>
      <c r="Q291" s="21">
        <f>IF(M291&lt;='Informações do financiamento'!$C$6,'Tabelas com amortização extra'!R291-'Tabelas com amortização extra'!O291,"")</f>
        <v>66.571531715465511</v>
      </c>
      <c r="R291" s="21">
        <f>IF(M291&lt;='Informações do financiamento'!$C$6,(N291*$C$2)/(1-(1/(1+$C$2)^('Informações do financiamento'!$C$6-M290)))+T291,"")</f>
        <v>173.31801798698748</v>
      </c>
      <c r="S291" s="21">
        <f>IF(M291&lt;='Informações do financiamento'!$C$6,P291-R291,"")</f>
        <v>12709.550220342437</v>
      </c>
      <c r="T291" s="22">
        <f t="shared" si="5"/>
        <v>0</v>
      </c>
      <c r="U291" s="27"/>
    </row>
    <row r="292" spans="1:21" ht="20.25" customHeight="1">
      <c r="A292" s="27"/>
      <c r="B292" s="20">
        <f>IF(B291&lt;'Informações do financiamento'!$C$6,('Tabelas com amortização extra'!B291+1),"")</f>
        <v>287</v>
      </c>
      <c r="C292" s="21">
        <f>IF(B292&lt;='Informações do financiamento'!$C$6,H291,"")</f>
        <v>5700</v>
      </c>
      <c r="D292" s="21">
        <f>IF(B292&lt;='Informações do financiamento'!$C$6,C292*($C$2),"")</f>
        <v>47.624387396720678</v>
      </c>
      <c r="E292" s="21">
        <f>IF(B292&lt;='Informações do financiamento'!$C$6,C292+D292,"")</f>
        <v>5747.6243873967205</v>
      </c>
      <c r="F292" s="21">
        <f>IF(I291=0,IF(B292&lt;='Informações do financiamento'!$C$6,F291,""),IF(B292&lt;='Informações do financiamento'!$C$6,H291/('Informações do financiamento'!$C$6-B292+1),""))</f>
        <v>50</v>
      </c>
      <c r="G292" s="21">
        <f>IF(B292&lt;='Informações do financiamento'!$C$6,F292+D292+I292,"")</f>
        <v>97.624387396720678</v>
      </c>
      <c r="H292" s="21">
        <f>IF(B292&lt;='Informações do financiamento'!$C$6,E292-G292,"")</f>
        <v>5650</v>
      </c>
      <c r="I292" s="22">
        <f t="shared" si="3"/>
        <v>0</v>
      </c>
      <c r="J292" s="38"/>
      <c r="K292" s="38"/>
      <c r="L292" s="38"/>
      <c r="M292" s="20">
        <f t="shared" si="4"/>
        <v>287</v>
      </c>
      <c r="N292" s="21">
        <f>IF(M292&lt;='Informações do financiamento'!$C$6,S291,"")</f>
        <v>12709.550220342437</v>
      </c>
      <c r="O292" s="21">
        <f>IF(M292&lt;='Informações do financiamento'!$C$6,N292*($C$2),"")</f>
        <v>106.19027075994121</v>
      </c>
      <c r="P292" s="21">
        <f>IF(M292&lt;='Informações do financiamento'!$C$6,N292+O292,"")</f>
        <v>12815.740491102379</v>
      </c>
      <c r="Q292" s="21">
        <f>IF(M292&lt;='Informações do financiamento'!$C$6,'Tabelas com amortização extra'!R292-'Tabelas com amortização extra'!O292,"")</f>
        <v>67.127747227046243</v>
      </c>
      <c r="R292" s="21">
        <f>IF(M292&lt;='Informações do financiamento'!$C$6,(N292*$C$2)/(1-(1/(1+$C$2)^('Informações do financiamento'!$C$6-M291)))+T292,"")</f>
        <v>173.31801798698746</v>
      </c>
      <c r="S292" s="21">
        <f>IF(M292&lt;='Informações do financiamento'!$C$6,P292-R292,"")</f>
        <v>12642.422473115392</v>
      </c>
      <c r="T292" s="22">
        <f t="shared" si="5"/>
        <v>0</v>
      </c>
      <c r="U292" s="27"/>
    </row>
    <row r="293" spans="1:21" ht="20.25" customHeight="1">
      <c r="A293" s="27"/>
      <c r="B293" s="20">
        <f>IF(B292&lt;'Informações do financiamento'!$C$6,('Tabelas com amortização extra'!B292+1),"")</f>
        <v>288</v>
      </c>
      <c r="C293" s="21">
        <f>IF(B293&lt;='Informações do financiamento'!$C$6,H292,"")</f>
        <v>5650</v>
      </c>
      <c r="D293" s="21">
        <f>IF(B293&lt;='Informações do financiamento'!$C$6,C293*($C$2),"")</f>
        <v>47.206629612538919</v>
      </c>
      <c r="E293" s="21">
        <f>IF(B293&lt;='Informações do financiamento'!$C$6,C293+D293,"")</f>
        <v>5697.2066296125386</v>
      </c>
      <c r="F293" s="21">
        <f>IF(I292=0,IF(B293&lt;='Informações do financiamento'!$C$6,F292,""),IF(B293&lt;='Informações do financiamento'!$C$6,H292/('Informações do financiamento'!$C$6-B293+1),""))</f>
        <v>50</v>
      </c>
      <c r="G293" s="21">
        <f>IF(B293&lt;='Informações do financiamento'!$C$6,F293+D293+I293,"")</f>
        <v>97.206629612538919</v>
      </c>
      <c r="H293" s="21">
        <f>IF(B293&lt;='Informações do financiamento'!$C$6,E293-G293,"")</f>
        <v>5600</v>
      </c>
      <c r="I293" s="22">
        <f t="shared" si="3"/>
        <v>0</v>
      </c>
      <c r="J293" s="38"/>
      <c r="K293" s="38"/>
      <c r="L293" s="38"/>
      <c r="M293" s="20">
        <f t="shared" si="4"/>
        <v>288</v>
      </c>
      <c r="N293" s="21">
        <f>IF(M293&lt;='Informações do financiamento'!$C$6,S292,"")</f>
        <v>12642.422473115392</v>
      </c>
      <c r="O293" s="21">
        <f>IF(M293&lt;='Informações do financiamento'!$C$6,N293*($C$2),"")</f>
        <v>105.62940798116753</v>
      </c>
      <c r="P293" s="21">
        <f>IF(M293&lt;='Informações do financiamento'!$C$6,N293+O293,"")</f>
        <v>12748.051881096559</v>
      </c>
      <c r="Q293" s="21">
        <f>IF(M293&lt;='Informações do financiamento'!$C$6,'Tabelas com amortização extra'!R293-'Tabelas com amortização extra'!O293,"")</f>
        <v>67.688610005819982</v>
      </c>
      <c r="R293" s="21">
        <f>IF(M293&lt;='Informações do financiamento'!$C$6,(N293*$C$2)/(1-(1/(1+$C$2)^('Informações do financiamento'!$C$6-M292)))+T293,"")</f>
        <v>173.31801798698751</v>
      </c>
      <c r="S293" s="21">
        <f>IF(M293&lt;='Informações do financiamento'!$C$6,P293-R293,"")</f>
        <v>12574.733863109572</v>
      </c>
      <c r="T293" s="22">
        <f t="shared" si="5"/>
        <v>0</v>
      </c>
      <c r="U293" s="27"/>
    </row>
    <row r="294" spans="1:21" ht="20.25" customHeight="1">
      <c r="A294" s="27"/>
      <c r="B294" s="20">
        <f>IF(B293&lt;'Informações do financiamento'!$C$6,('Tabelas com amortização extra'!B293+1),"")</f>
        <v>289</v>
      </c>
      <c r="C294" s="21">
        <f>IF(B294&lt;='Informações do financiamento'!$C$6,H293,"")</f>
        <v>5600</v>
      </c>
      <c r="D294" s="21">
        <f>IF(B294&lt;='Informações do financiamento'!$C$6,C294*($C$2),"")</f>
        <v>46.788871828357159</v>
      </c>
      <c r="E294" s="21">
        <f>IF(B294&lt;='Informações do financiamento'!$C$6,C294+D294,"")</f>
        <v>5646.7888718283575</v>
      </c>
      <c r="F294" s="21">
        <f>IF(I293=0,IF(B294&lt;='Informações do financiamento'!$C$6,F293,""),IF(B294&lt;='Informações do financiamento'!$C$6,H293/('Informações do financiamento'!$C$6-B294+1),""))</f>
        <v>50</v>
      </c>
      <c r="G294" s="21">
        <f>IF(B294&lt;='Informações do financiamento'!$C$6,F294+D294+I294,"")</f>
        <v>96.788871828357159</v>
      </c>
      <c r="H294" s="21">
        <f>IF(B294&lt;='Informações do financiamento'!$C$6,E294-G294,"")</f>
        <v>5550</v>
      </c>
      <c r="I294" s="22">
        <f t="shared" si="3"/>
        <v>0</v>
      </c>
      <c r="J294" s="38"/>
      <c r="K294" s="38"/>
      <c r="L294" s="38"/>
      <c r="M294" s="20">
        <f t="shared" si="4"/>
        <v>289</v>
      </c>
      <c r="N294" s="21">
        <f>IF(M294&lt;='Informações do financiamento'!$C$6,S293,"")</f>
        <v>12574.733863109572</v>
      </c>
      <c r="O294" s="21">
        <f>IF(M294&lt;='Informações do financiamento'!$C$6,N294*($C$2),"")</f>
        <v>105.06385910656005</v>
      </c>
      <c r="P294" s="21">
        <f>IF(M294&lt;='Informações do financiamento'!$C$6,N294+O294,"")</f>
        <v>12679.797722216132</v>
      </c>
      <c r="Q294" s="21">
        <f>IF(M294&lt;='Informações do financiamento'!$C$6,'Tabelas com amortização extra'!R294-'Tabelas com amortização extra'!O294,"")</f>
        <v>68.254158880427468</v>
      </c>
      <c r="R294" s="21">
        <f>IF(M294&lt;='Informações do financiamento'!$C$6,(N294*$C$2)/(1-(1/(1+$C$2)^('Informações do financiamento'!$C$6-M293)))+T294,"")</f>
        <v>173.31801798698751</v>
      </c>
      <c r="S294" s="21">
        <f>IF(M294&lt;='Informações do financiamento'!$C$6,P294-R294,"")</f>
        <v>12506.479704229145</v>
      </c>
      <c r="T294" s="22">
        <f t="shared" si="5"/>
        <v>0</v>
      </c>
      <c r="U294" s="27"/>
    </row>
    <row r="295" spans="1:21" ht="20.25" customHeight="1">
      <c r="A295" s="27"/>
      <c r="B295" s="20">
        <f>IF(B294&lt;'Informações do financiamento'!$C$6,('Tabelas com amortização extra'!B294+1),"")</f>
        <v>290</v>
      </c>
      <c r="C295" s="21">
        <f>IF(B295&lt;='Informações do financiamento'!$C$6,H294,"")</f>
        <v>5550</v>
      </c>
      <c r="D295" s="21">
        <f>IF(B295&lt;='Informações do financiamento'!$C$6,C295*($C$2),"")</f>
        <v>46.3711140441754</v>
      </c>
      <c r="E295" s="21">
        <f>IF(B295&lt;='Informações do financiamento'!$C$6,C295+D295,"")</f>
        <v>5596.3711140441756</v>
      </c>
      <c r="F295" s="21">
        <f>IF(I294=0,IF(B295&lt;='Informações do financiamento'!$C$6,F294,""),IF(B295&lt;='Informações do financiamento'!$C$6,H294/('Informações do financiamento'!$C$6-B295+1),""))</f>
        <v>50</v>
      </c>
      <c r="G295" s="21">
        <f>IF(B295&lt;='Informações do financiamento'!$C$6,F295+D295+I295,"")</f>
        <v>96.3711140441754</v>
      </c>
      <c r="H295" s="21">
        <f>IF(B295&lt;='Informações do financiamento'!$C$6,E295-G295,"")</f>
        <v>5500</v>
      </c>
      <c r="I295" s="22">
        <f t="shared" si="3"/>
        <v>0</v>
      </c>
      <c r="J295" s="38"/>
      <c r="K295" s="38"/>
      <c r="L295" s="38"/>
      <c r="M295" s="20">
        <f t="shared" si="4"/>
        <v>290</v>
      </c>
      <c r="N295" s="21">
        <f>IF(M295&lt;='Informações do financiamento'!$C$6,S294,"")</f>
        <v>12506.479704229145</v>
      </c>
      <c r="O295" s="21">
        <f>IF(M295&lt;='Informações do financiamento'!$C$6,N295*($C$2),"")</f>
        <v>104.4935849830585</v>
      </c>
      <c r="P295" s="21">
        <f>IF(M295&lt;='Informações do financiamento'!$C$6,N295+O295,"")</f>
        <v>12610.973289212203</v>
      </c>
      <c r="Q295" s="21">
        <f>IF(M295&lt;='Informações do financiamento'!$C$6,'Tabelas com amortização extra'!R295-'Tabelas com amortização extra'!O295,"")</f>
        <v>68.824433003929045</v>
      </c>
      <c r="R295" s="21">
        <f>IF(M295&lt;='Informações do financiamento'!$C$6,(N295*$C$2)/(1-(1/(1+$C$2)^('Informações do financiamento'!$C$6-M294)))+T295,"")</f>
        <v>173.31801798698754</v>
      </c>
      <c r="S295" s="21">
        <f>IF(M295&lt;='Informações do financiamento'!$C$6,P295-R295,"")</f>
        <v>12437.655271225216</v>
      </c>
      <c r="T295" s="22">
        <f t="shared" si="5"/>
        <v>0</v>
      </c>
      <c r="U295" s="27"/>
    </row>
    <row r="296" spans="1:21" ht="20.25" customHeight="1">
      <c r="A296" s="27"/>
      <c r="B296" s="20">
        <f>IF(B295&lt;'Informações do financiamento'!$C$6,('Tabelas com amortização extra'!B295+1),"")</f>
        <v>291</v>
      </c>
      <c r="C296" s="21">
        <f>IF(B296&lt;='Informações do financiamento'!$C$6,H295,"")</f>
        <v>5500</v>
      </c>
      <c r="D296" s="21">
        <f>IF(B296&lt;='Informações do financiamento'!$C$6,C296*($C$2),"")</f>
        <v>45.95335625999364</v>
      </c>
      <c r="E296" s="21">
        <f>IF(B296&lt;='Informações do financiamento'!$C$6,C296+D296,"")</f>
        <v>5545.9533562599936</v>
      </c>
      <c r="F296" s="21">
        <f>IF(I295=0,IF(B296&lt;='Informações do financiamento'!$C$6,F295,""),IF(B296&lt;='Informações do financiamento'!$C$6,H295/('Informações do financiamento'!$C$6-B296+1),""))</f>
        <v>50</v>
      </c>
      <c r="G296" s="21">
        <f>IF(B296&lt;='Informações do financiamento'!$C$6,F296+D296+I296,"")</f>
        <v>95.95335625999364</v>
      </c>
      <c r="H296" s="21">
        <f>IF(B296&lt;='Informações do financiamento'!$C$6,E296-G296,"")</f>
        <v>5450</v>
      </c>
      <c r="I296" s="22">
        <f t="shared" si="3"/>
        <v>0</v>
      </c>
      <c r="J296" s="38"/>
      <c r="K296" s="38"/>
      <c r="L296" s="38"/>
      <c r="M296" s="20">
        <f t="shared" si="4"/>
        <v>291</v>
      </c>
      <c r="N296" s="21">
        <f>IF(M296&lt;='Informações do financiamento'!$C$6,S295,"")</f>
        <v>12437.655271225216</v>
      </c>
      <c r="O296" s="21">
        <f>IF(M296&lt;='Informações do financiamento'!$C$6,N296*($C$2),"")</f>
        <v>103.91854613047276</v>
      </c>
      <c r="P296" s="21">
        <f>IF(M296&lt;='Informações do financiamento'!$C$6,N296+O296,"")</f>
        <v>12541.573817355689</v>
      </c>
      <c r="Q296" s="21">
        <f>IF(M296&lt;='Informações do financiamento'!$C$6,'Tabelas com amortização extra'!R296-'Tabelas com amortização extra'!O296,"")</f>
        <v>69.399471856514779</v>
      </c>
      <c r="R296" s="21">
        <f>IF(M296&lt;='Informações do financiamento'!$C$6,(N296*$C$2)/(1-(1/(1+$C$2)^('Informações do financiamento'!$C$6-M295)))+T296,"")</f>
        <v>173.31801798698754</v>
      </c>
      <c r="S296" s="21">
        <f>IF(M296&lt;='Informações do financiamento'!$C$6,P296-R296,"")</f>
        <v>12368.255799368702</v>
      </c>
      <c r="T296" s="22">
        <f t="shared" si="5"/>
        <v>0</v>
      </c>
      <c r="U296" s="27"/>
    </row>
    <row r="297" spans="1:21" ht="20.25" customHeight="1">
      <c r="A297" s="27"/>
      <c r="B297" s="20">
        <f>IF(B296&lt;'Informações do financiamento'!$C$6,('Tabelas com amortização extra'!B296+1),"")</f>
        <v>292</v>
      </c>
      <c r="C297" s="21">
        <f>IF(B297&lt;='Informações do financiamento'!$C$6,H296,"")</f>
        <v>5450</v>
      </c>
      <c r="D297" s="21">
        <f>IF(B297&lt;='Informações do financiamento'!$C$6,C297*($C$2),"")</f>
        <v>45.535598475811881</v>
      </c>
      <c r="E297" s="21">
        <f>IF(B297&lt;='Informações do financiamento'!$C$6,C297+D297,"")</f>
        <v>5495.5355984758116</v>
      </c>
      <c r="F297" s="21">
        <f>IF(I296=0,IF(B297&lt;='Informações do financiamento'!$C$6,F296,""),IF(B297&lt;='Informações do financiamento'!$C$6,H296/('Informações do financiamento'!$C$6-B297+1),""))</f>
        <v>50</v>
      </c>
      <c r="G297" s="21">
        <f>IF(B297&lt;='Informações do financiamento'!$C$6,F297+D297+I297,"")</f>
        <v>95.535598475811881</v>
      </c>
      <c r="H297" s="21">
        <f>IF(B297&lt;='Informações do financiamento'!$C$6,E297-G297,"")</f>
        <v>5400</v>
      </c>
      <c r="I297" s="22">
        <f t="shared" si="3"/>
        <v>0</v>
      </c>
      <c r="J297" s="38"/>
      <c r="K297" s="38"/>
      <c r="L297" s="38"/>
      <c r="M297" s="20">
        <f t="shared" si="4"/>
        <v>292</v>
      </c>
      <c r="N297" s="21">
        <f>IF(M297&lt;='Informações do financiamento'!$C$6,S296,"")</f>
        <v>12368.255799368702</v>
      </c>
      <c r="O297" s="21">
        <f>IF(M297&lt;='Informações do financiamento'!$C$6,N297*($C$2),"")</f>
        <v>103.33870273874952</v>
      </c>
      <c r="P297" s="21">
        <f>IF(M297&lt;='Informações do financiamento'!$C$6,N297+O297,"")</f>
        <v>12471.594502107451</v>
      </c>
      <c r="Q297" s="21">
        <f>IF(M297&lt;='Informações do financiamento'!$C$6,'Tabelas com amortização extra'!R297-'Tabelas com amortização extra'!O297,"")</f>
        <v>69.979315248237995</v>
      </c>
      <c r="R297" s="21">
        <f>IF(M297&lt;='Informações do financiamento'!$C$6,(N297*$C$2)/(1-(1/(1+$C$2)^('Informações do financiamento'!$C$6-M296)))+T297,"")</f>
        <v>173.31801798698751</v>
      </c>
      <c r="S297" s="21">
        <f>IF(M297&lt;='Informações do financiamento'!$C$6,P297-R297,"")</f>
        <v>12298.276484120464</v>
      </c>
      <c r="T297" s="22">
        <f t="shared" si="5"/>
        <v>0</v>
      </c>
      <c r="U297" s="27"/>
    </row>
    <row r="298" spans="1:21" ht="20.25" customHeight="1">
      <c r="A298" s="27"/>
      <c r="B298" s="20">
        <f>IF(B297&lt;'Informações do financiamento'!$C$6,('Tabelas com amortização extra'!B297+1),"")</f>
        <v>293</v>
      </c>
      <c r="C298" s="21">
        <f>IF(B298&lt;='Informações do financiamento'!$C$6,H297,"")</f>
        <v>5400</v>
      </c>
      <c r="D298" s="21">
        <f>IF(B298&lt;='Informações do financiamento'!$C$6,C298*($C$2),"")</f>
        <v>45.117840691630121</v>
      </c>
      <c r="E298" s="21">
        <f>IF(B298&lt;='Informações do financiamento'!$C$6,C298+D298,"")</f>
        <v>5445.1178406916297</v>
      </c>
      <c r="F298" s="21">
        <f>IF(I297=0,IF(B298&lt;='Informações do financiamento'!$C$6,F297,""),IF(B298&lt;='Informações do financiamento'!$C$6,H297/('Informações do financiamento'!$C$6-B298+1),""))</f>
        <v>50</v>
      </c>
      <c r="G298" s="21">
        <f>IF(B298&lt;='Informações do financiamento'!$C$6,F298+D298+I298,"")</f>
        <v>95.117840691630121</v>
      </c>
      <c r="H298" s="21">
        <f>IF(B298&lt;='Informações do financiamento'!$C$6,E298-G298,"")</f>
        <v>5350</v>
      </c>
      <c r="I298" s="22">
        <f t="shared" si="3"/>
        <v>0</v>
      </c>
      <c r="J298" s="38"/>
      <c r="K298" s="38"/>
      <c r="L298" s="38"/>
      <c r="M298" s="20">
        <f t="shared" si="4"/>
        <v>293</v>
      </c>
      <c r="N298" s="21">
        <f>IF(M298&lt;='Informações do financiamento'!$C$6,S297,"")</f>
        <v>12298.276484120464</v>
      </c>
      <c r="O298" s="21">
        <f>IF(M298&lt;='Informações do financiamento'!$C$6,N298*($C$2),"")</f>
        <v>102.7540146652163</v>
      </c>
      <c r="P298" s="21">
        <f>IF(M298&lt;='Informações do financiamento'!$C$6,N298+O298,"")</f>
        <v>12401.03049878568</v>
      </c>
      <c r="Q298" s="21">
        <f>IF(M298&lt;='Informações do financiamento'!$C$6,'Tabelas com amortização extra'!R298-'Tabelas com amortização extra'!O298,"")</f>
        <v>70.564003321771239</v>
      </c>
      <c r="R298" s="21">
        <f>IF(M298&lt;='Informações do financiamento'!$C$6,(N298*$C$2)/(1-(1/(1+$C$2)^('Informações do financiamento'!$C$6-M297)))+T298,"")</f>
        <v>173.31801798698754</v>
      </c>
      <c r="S298" s="21">
        <f>IF(M298&lt;='Informações do financiamento'!$C$6,P298-R298,"")</f>
        <v>12227.712480798693</v>
      </c>
      <c r="T298" s="22">
        <f t="shared" si="5"/>
        <v>0</v>
      </c>
      <c r="U298" s="27"/>
    </row>
    <row r="299" spans="1:21" ht="20.25" customHeight="1">
      <c r="A299" s="27"/>
      <c r="B299" s="20">
        <f>IF(B298&lt;'Informações do financiamento'!$C$6,('Tabelas com amortização extra'!B298+1),"")</f>
        <v>294</v>
      </c>
      <c r="C299" s="21">
        <f>IF(B299&lt;='Informações do financiamento'!$C$6,H298,"")</f>
        <v>5350</v>
      </c>
      <c r="D299" s="21">
        <f>IF(B299&lt;='Informações do financiamento'!$C$6,C299*($C$2),"")</f>
        <v>44.700082907448355</v>
      </c>
      <c r="E299" s="21">
        <f>IF(B299&lt;='Informações do financiamento'!$C$6,C299+D299,"")</f>
        <v>5394.7000829074486</v>
      </c>
      <c r="F299" s="21">
        <f>IF(I298=0,IF(B299&lt;='Informações do financiamento'!$C$6,F298,""),IF(B299&lt;='Informações do financiamento'!$C$6,H298/('Informações do financiamento'!$C$6-B299+1),""))</f>
        <v>50</v>
      </c>
      <c r="G299" s="21">
        <f>IF(B299&lt;='Informações do financiamento'!$C$6,F299+D299+I299,"")</f>
        <v>94.700082907448348</v>
      </c>
      <c r="H299" s="21">
        <f>IF(B299&lt;='Informações do financiamento'!$C$6,E299-G299,"")</f>
        <v>5300</v>
      </c>
      <c r="I299" s="22">
        <f t="shared" si="3"/>
        <v>0</v>
      </c>
      <c r="J299" s="38"/>
      <c r="K299" s="38"/>
      <c r="L299" s="38"/>
      <c r="M299" s="20">
        <f t="shared" si="4"/>
        <v>294</v>
      </c>
      <c r="N299" s="21">
        <f>IF(M299&lt;='Informações do financiamento'!$C$6,S298,"")</f>
        <v>12227.712480798693</v>
      </c>
      <c r="O299" s="21">
        <f>IF(M299&lt;='Informações do financiamento'!$C$6,N299*($C$2),"")</f>
        <v>102.16444143180236</v>
      </c>
      <c r="P299" s="21">
        <f>IF(M299&lt;='Informações do financiamento'!$C$6,N299+O299,"")</f>
        <v>12329.876922230495</v>
      </c>
      <c r="Q299" s="21">
        <f>IF(M299&lt;='Informações do financiamento'!$C$6,'Tabelas com amortização extra'!R299-'Tabelas com amortização extra'!O299,"")</f>
        <v>71.153576555185211</v>
      </c>
      <c r="R299" s="21">
        <f>IF(M299&lt;='Informações do financiamento'!$C$6,(N299*$C$2)/(1-(1/(1+$C$2)^('Informações do financiamento'!$C$6-M298)))+T299,"")</f>
        <v>173.31801798698757</v>
      </c>
      <c r="S299" s="21">
        <f>IF(M299&lt;='Informações do financiamento'!$C$6,P299-R299,"")</f>
        <v>12156.558904243508</v>
      </c>
      <c r="T299" s="22">
        <f t="shared" si="5"/>
        <v>0</v>
      </c>
      <c r="U299" s="27"/>
    </row>
    <row r="300" spans="1:21" ht="20.25" customHeight="1">
      <c r="A300" s="27"/>
      <c r="B300" s="20">
        <f>IF(B299&lt;'Informações do financiamento'!$C$6,('Tabelas com amortização extra'!B299+1),"")</f>
        <v>295</v>
      </c>
      <c r="C300" s="21">
        <f>IF(B300&lt;='Informações do financiamento'!$C$6,H299,"")</f>
        <v>5300</v>
      </c>
      <c r="D300" s="21">
        <f>IF(B300&lt;='Informações do financiamento'!$C$6,C300*($C$2),"")</f>
        <v>44.282325123266595</v>
      </c>
      <c r="E300" s="21">
        <f>IF(B300&lt;='Informações do financiamento'!$C$6,C300+D300,"")</f>
        <v>5344.2823251232667</v>
      </c>
      <c r="F300" s="21">
        <f>IF(I299=0,IF(B300&lt;='Informações do financiamento'!$C$6,F299,""),IF(B300&lt;='Informações do financiamento'!$C$6,H299/('Informações do financiamento'!$C$6-B300+1),""))</f>
        <v>50</v>
      </c>
      <c r="G300" s="21">
        <f>IF(B300&lt;='Informações do financiamento'!$C$6,F300+D300+I300,"")</f>
        <v>94.282325123266588</v>
      </c>
      <c r="H300" s="21">
        <f>IF(B300&lt;='Informações do financiamento'!$C$6,E300-G300,"")</f>
        <v>5250</v>
      </c>
      <c r="I300" s="22">
        <f t="shared" si="3"/>
        <v>0</v>
      </c>
      <c r="J300" s="38"/>
      <c r="K300" s="38"/>
      <c r="L300" s="38"/>
      <c r="M300" s="20">
        <f t="shared" si="4"/>
        <v>295</v>
      </c>
      <c r="N300" s="21">
        <f>IF(M300&lt;='Informações do financiamento'!$C$6,S299,"")</f>
        <v>12156.558904243508</v>
      </c>
      <c r="O300" s="21">
        <f>IF(M300&lt;='Informações do financiamento'!$C$6,N300*($C$2),"")</f>
        <v>101.56994222223632</v>
      </c>
      <c r="P300" s="21">
        <f>IF(M300&lt;='Informações do financiamento'!$C$6,N300+O300,"")</f>
        <v>12258.128846465745</v>
      </c>
      <c r="Q300" s="21">
        <f>IF(M300&lt;='Informações do financiamento'!$C$6,'Tabelas com amortização extra'!R300-'Tabelas com amortização extra'!O300,"")</f>
        <v>71.748075764751192</v>
      </c>
      <c r="R300" s="21">
        <f>IF(M300&lt;='Informações do financiamento'!$C$6,(N300*$C$2)/(1-(1/(1+$C$2)^('Informações do financiamento'!$C$6-M299)))+T300,"")</f>
        <v>173.31801798698751</v>
      </c>
      <c r="S300" s="21">
        <f>IF(M300&lt;='Informações do financiamento'!$C$6,P300-R300,"")</f>
        <v>12084.810828478758</v>
      </c>
      <c r="T300" s="22">
        <f t="shared" si="5"/>
        <v>0</v>
      </c>
      <c r="U300" s="27"/>
    </row>
    <row r="301" spans="1:21" ht="20.25" customHeight="1">
      <c r="A301" s="27"/>
      <c r="B301" s="20">
        <f>IF(B300&lt;'Informações do financiamento'!$C$6,('Tabelas com amortização extra'!B300+1),"")</f>
        <v>296</v>
      </c>
      <c r="C301" s="21">
        <f>IF(B301&lt;='Informações do financiamento'!$C$6,H300,"")</f>
        <v>5250</v>
      </c>
      <c r="D301" s="21">
        <f>IF(B301&lt;='Informações do financiamento'!$C$6,C301*($C$2),"")</f>
        <v>43.864567339084836</v>
      </c>
      <c r="E301" s="21">
        <f>IF(B301&lt;='Informações do financiamento'!$C$6,C301+D301,"")</f>
        <v>5293.8645673390847</v>
      </c>
      <c r="F301" s="21">
        <f>IF(I300=0,IF(B301&lt;='Informações do financiamento'!$C$6,F300,""),IF(B301&lt;='Informações do financiamento'!$C$6,H300/('Informações do financiamento'!$C$6-B301+1),""))</f>
        <v>50</v>
      </c>
      <c r="G301" s="21">
        <f>IF(B301&lt;='Informações do financiamento'!$C$6,F301+D301+I301,"")</f>
        <v>93.864567339084829</v>
      </c>
      <c r="H301" s="21">
        <f>IF(B301&lt;='Informações do financiamento'!$C$6,E301-G301,"")</f>
        <v>5200</v>
      </c>
      <c r="I301" s="22">
        <f t="shared" si="3"/>
        <v>0</v>
      </c>
      <c r="J301" s="38"/>
      <c r="K301" s="38"/>
      <c r="L301" s="38"/>
      <c r="M301" s="20">
        <f t="shared" si="4"/>
        <v>296</v>
      </c>
      <c r="N301" s="21">
        <f>IF(M301&lt;='Informações do financiamento'!$C$6,S300,"")</f>
        <v>12084.810828478758</v>
      </c>
      <c r="O301" s="21">
        <f>IF(M301&lt;='Informações do financiamento'!$C$6,N301*($C$2),"")</f>
        <v>100.97047587922059</v>
      </c>
      <c r="P301" s="21">
        <f>IF(M301&lt;='Informações do financiamento'!$C$6,N301+O301,"")</f>
        <v>12185.781304357979</v>
      </c>
      <c r="Q301" s="21">
        <f>IF(M301&lt;='Informações do financiamento'!$C$6,'Tabelas com amortização extra'!R301-'Tabelas com amortização extra'!O301,"")</f>
        <v>72.347542107767012</v>
      </c>
      <c r="R301" s="21">
        <f>IF(M301&lt;='Informações do financiamento'!$C$6,(N301*$C$2)/(1-(1/(1+$C$2)^('Informações do financiamento'!$C$6-M300)))+T301,"")</f>
        <v>173.3180179869876</v>
      </c>
      <c r="S301" s="21">
        <f>IF(M301&lt;='Informações do financiamento'!$C$6,P301-R301,"")</f>
        <v>12012.463286370992</v>
      </c>
      <c r="T301" s="22">
        <f t="shared" si="5"/>
        <v>0</v>
      </c>
      <c r="U301" s="27"/>
    </row>
    <row r="302" spans="1:21" ht="20.25" customHeight="1">
      <c r="A302" s="27"/>
      <c r="B302" s="20">
        <f>IF(B301&lt;'Informações do financiamento'!$C$6,('Tabelas com amortização extra'!B301+1),"")</f>
        <v>297</v>
      </c>
      <c r="C302" s="21">
        <f>IF(B302&lt;='Informações do financiamento'!$C$6,H301,"")</f>
        <v>5200</v>
      </c>
      <c r="D302" s="21">
        <f>IF(B302&lt;='Informações do financiamento'!$C$6,C302*($C$2),"")</f>
        <v>43.446809554903076</v>
      </c>
      <c r="E302" s="21">
        <f>IF(B302&lt;='Informações do financiamento'!$C$6,C302+D302,"")</f>
        <v>5243.4468095549028</v>
      </c>
      <c r="F302" s="21">
        <f>IF(I301=0,IF(B302&lt;='Informações do financiamento'!$C$6,F301,""),IF(B302&lt;='Informações do financiamento'!$C$6,H301/('Informações do financiamento'!$C$6-B302+1),""))</f>
        <v>50</v>
      </c>
      <c r="G302" s="21">
        <f>IF(B302&lt;='Informações do financiamento'!$C$6,F302+D302+I302,"")</f>
        <v>93.446809554903069</v>
      </c>
      <c r="H302" s="21">
        <f>IF(B302&lt;='Informações do financiamento'!$C$6,E302-G302,"")</f>
        <v>5150</v>
      </c>
      <c r="I302" s="22">
        <f t="shared" si="3"/>
        <v>0</v>
      </c>
      <c r="J302" s="38"/>
      <c r="K302" s="38"/>
      <c r="L302" s="38"/>
      <c r="M302" s="20">
        <f t="shared" si="4"/>
        <v>297</v>
      </c>
      <c r="N302" s="21">
        <f>IF(M302&lt;='Informações do financiamento'!$C$6,S301,"")</f>
        <v>12012.463286370992</v>
      </c>
      <c r="O302" s="21">
        <f>IF(M302&lt;='Informações do financiamento'!$C$6,N302*($C$2),"")</f>
        <v>100.36600090158186</v>
      </c>
      <c r="P302" s="21">
        <f>IF(M302&lt;='Informações do financiamento'!$C$6,N302+O302,"")</f>
        <v>12112.829287272574</v>
      </c>
      <c r="Q302" s="21">
        <f>IF(M302&lt;='Informações do financiamento'!$C$6,'Tabelas com amortização extra'!R302-'Tabelas com amortização extra'!O302,"")</f>
        <v>72.952017085405799</v>
      </c>
      <c r="R302" s="21">
        <f>IF(M302&lt;='Informações do financiamento'!$C$6,(N302*$C$2)/(1-(1/(1+$C$2)^('Informações do financiamento'!$C$6-M301)))+T302,"")</f>
        <v>173.31801798698766</v>
      </c>
      <c r="S302" s="21">
        <f>IF(M302&lt;='Informações do financiamento'!$C$6,P302-R302,"")</f>
        <v>11939.511269285587</v>
      </c>
      <c r="T302" s="22">
        <f t="shared" si="5"/>
        <v>0</v>
      </c>
      <c r="U302" s="27"/>
    </row>
    <row r="303" spans="1:21" ht="20.25" customHeight="1">
      <c r="A303" s="27"/>
      <c r="B303" s="20">
        <f>IF(B302&lt;'Informações do financiamento'!$C$6,('Tabelas com amortização extra'!B302+1),"")</f>
        <v>298</v>
      </c>
      <c r="C303" s="21">
        <f>IF(B303&lt;='Informações do financiamento'!$C$6,H302,"")</f>
        <v>5150</v>
      </c>
      <c r="D303" s="21">
        <f>IF(B303&lt;='Informações do financiamento'!$C$6,C303*($C$2),"")</f>
        <v>43.029051770721317</v>
      </c>
      <c r="E303" s="21">
        <f>IF(B303&lt;='Informações do financiamento'!$C$6,C303+D303,"")</f>
        <v>5193.0290517707217</v>
      </c>
      <c r="F303" s="21">
        <f>IF(I302=0,IF(B303&lt;='Informações do financiamento'!$C$6,F302,""),IF(B303&lt;='Informações do financiamento'!$C$6,H302/('Informações do financiamento'!$C$6-B303+1),""))</f>
        <v>50</v>
      </c>
      <c r="G303" s="21">
        <f>IF(B303&lt;='Informações do financiamento'!$C$6,F303+D303+I303,"")</f>
        <v>93.02905177072131</v>
      </c>
      <c r="H303" s="21">
        <f>IF(B303&lt;='Informações do financiamento'!$C$6,E303-G303,"")</f>
        <v>5100</v>
      </c>
      <c r="I303" s="22">
        <f t="shared" si="3"/>
        <v>0</v>
      </c>
      <c r="J303" s="38"/>
      <c r="K303" s="38"/>
      <c r="L303" s="38"/>
      <c r="M303" s="20">
        <f t="shared" si="4"/>
        <v>298</v>
      </c>
      <c r="N303" s="21">
        <f>IF(M303&lt;='Informações do financiamento'!$C$6,S302,"")</f>
        <v>11939.511269285587</v>
      </c>
      <c r="O303" s="21">
        <f>IF(M303&lt;='Informações do financiamento'!$C$6,N303*($C$2),"")</f>
        <v>99.756475441398081</v>
      </c>
      <c r="P303" s="21">
        <f>IF(M303&lt;='Informações do financiamento'!$C$6,N303+O303,"")</f>
        <v>12039.267744726985</v>
      </c>
      <c r="Q303" s="21">
        <f>IF(M303&lt;='Informações do financiamento'!$C$6,'Tabelas com amortização extra'!R303-'Tabelas com amortização extra'!O303,"")</f>
        <v>73.561542545589546</v>
      </c>
      <c r="R303" s="21">
        <f>IF(M303&lt;='Informações do financiamento'!$C$6,(N303*$C$2)/(1-(1/(1+$C$2)^('Informações do financiamento'!$C$6-M302)))+T303,"")</f>
        <v>173.31801798698763</v>
      </c>
      <c r="S303" s="21">
        <f>IF(M303&lt;='Informações do financiamento'!$C$6,P303-R303,"")</f>
        <v>11865.949726739998</v>
      </c>
      <c r="T303" s="22">
        <f t="shared" si="5"/>
        <v>0</v>
      </c>
      <c r="U303" s="27"/>
    </row>
    <row r="304" spans="1:21" ht="20.25" customHeight="1">
      <c r="A304" s="27"/>
      <c r="B304" s="20">
        <f>IF(B303&lt;'Informações do financiamento'!$C$6,('Tabelas com amortização extra'!B303+1),"")</f>
        <v>299</v>
      </c>
      <c r="C304" s="21">
        <f>IF(B304&lt;='Informações do financiamento'!$C$6,H303,"")</f>
        <v>5100</v>
      </c>
      <c r="D304" s="21">
        <f>IF(B304&lt;='Informações do financiamento'!$C$6,C304*($C$2),"")</f>
        <v>42.611293986539557</v>
      </c>
      <c r="E304" s="21">
        <f>IF(B304&lt;='Informações do financiamento'!$C$6,C304+D304,"")</f>
        <v>5142.6112939865397</v>
      </c>
      <c r="F304" s="21">
        <f>IF(I303=0,IF(B304&lt;='Informações do financiamento'!$C$6,F303,""),IF(B304&lt;='Informações do financiamento'!$C$6,H303/('Informações do financiamento'!$C$6-B304+1),""))</f>
        <v>50</v>
      </c>
      <c r="G304" s="21">
        <f>IF(B304&lt;='Informações do financiamento'!$C$6,F304+D304+I304,"")</f>
        <v>92.61129398653955</v>
      </c>
      <c r="H304" s="21">
        <f>IF(B304&lt;='Informações do financiamento'!$C$6,E304-G304,"")</f>
        <v>5050</v>
      </c>
      <c r="I304" s="22">
        <f t="shared" si="3"/>
        <v>0</v>
      </c>
      <c r="J304" s="38"/>
      <c r="K304" s="38"/>
      <c r="L304" s="38"/>
      <c r="M304" s="20">
        <f t="shared" si="4"/>
        <v>299</v>
      </c>
      <c r="N304" s="21">
        <f>IF(M304&lt;='Informações do financiamento'!$C$6,S303,"")</f>
        <v>11865.949726739998</v>
      </c>
      <c r="O304" s="21">
        <f>IF(M304&lt;='Informações do financiamento'!$C$6,N304*($C$2),"")</f>
        <v>99.141857301101325</v>
      </c>
      <c r="P304" s="21">
        <f>IF(M304&lt;='Informações do financiamento'!$C$6,N304+O304,"")</f>
        <v>11965.0915840411</v>
      </c>
      <c r="Q304" s="21">
        <f>IF(M304&lt;='Informações do financiamento'!$C$6,'Tabelas com amortização extra'!R304-'Tabelas com amortização extra'!O304,"")</f>
        <v>74.17616068588633</v>
      </c>
      <c r="R304" s="21">
        <f>IF(M304&lt;='Informações do financiamento'!$C$6,(N304*$C$2)/(1-(1/(1+$C$2)^('Informações do financiamento'!$C$6-M303)))+T304,"")</f>
        <v>173.31801798698766</v>
      </c>
      <c r="S304" s="21">
        <f>IF(M304&lt;='Informações do financiamento'!$C$6,P304-R304,"")</f>
        <v>11791.773566054113</v>
      </c>
      <c r="T304" s="22">
        <f t="shared" si="5"/>
        <v>0</v>
      </c>
      <c r="U304" s="27"/>
    </row>
    <row r="305" spans="1:21" ht="20.25" customHeight="1">
      <c r="A305" s="27"/>
      <c r="B305" s="20">
        <f>IF(B304&lt;'Informações do financiamento'!$C$6,('Tabelas com amortização extra'!B304+1),"")</f>
        <v>300</v>
      </c>
      <c r="C305" s="21">
        <f>IF(B305&lt;='Informações do financiamento'!$C$6,H304,"")</f>
        <v>5050</v>
      </c>
      <c r="D305" s="21">
        <f>IF(B305&lt;='Informações do financiamento'!$C$6,C305*($C$2),"")</f>
        <v>42.193536202357798</v>
      </c>
      <c r="E305" s="21">
        <f>IF(B305&lt;='Informações do financiamento'!$C$6,C305+D305,"")</f>
        <v>5092.1935362023578</v>
      </c>
      <c r="F305" s="21">
        <f>IF(I304=0,IF(B305&lt;='Informações do financiamento'!$C$6,F304,""),IF(B305&lt;='Informações do financiamento'!$C$6,H304/('Informações do financiamento'!$C$6-B305+1),""))</f>
        <v>50</v>
      </c>
      <c r="G305" s="21">
        <f>IF(B305&lt;='Informações do financiamento'!$C$6,F305+D305+I305,"")</f>
        <v>92.193536202357791</v>
      </c>
      <c r="H305" s="21">
        <f>IF(B305&lt;='Informações do financiamento'!$C$6,E305-G305,"")</f>
        <v>5000</v>
      </c>
      <c r="I305" s="22">
        <f t="shared" si="3"/>
        <v>0</v>
      </c>
      <c r="J305" s="38"/>
      <c r="K305" s="38"/>
      <c r="L305" s="38"/>
      <c r="M305" s="20">
        <f t="shared" si="4"/>
        <v>300</v>
      </c>
      <c r="N305" s="21">
        <f>IF(M305&lt;='Informações do financiamento'!$C$6,S304,"")</f>
        <v>11791.773566054113</v>
      </c>
      <c r="O305" s="21">
        <f>IF(M305&lt;='Informações do financiamento'!$C$6,N305*($C$2),"")</f>
        <v>98.522103930556412</v>
      </c>
      <c r="P305" s="21">
        <f>IF(M305&lt;='Informações do financiamento'!$C$6,N305+O305,"")</f>
        <v>11890.295669984669</v>
      </c>
      <c r="Q305" s="21">
        <f>IF(M305&lt;='Informações do financiamento'!$C$6,'Tabelas com amortização extra'!R305-'Tabelas com amortização extra'!O305,"")</f>
        <v>74.795914056431272</v>
      </c>
      <c r="R305" s="21">
        <f>IF(M305&lt;='Informações do financiamento'!$C$6,(N305*$C$2)/(1-(1/(1+$C$2)^('Informações do financiamento'!$C$6-M304)))+T305,"")</f>
        <v>173.31801798698768</v>
      </c>
      <c r="S305" s="21">
        <f>IF(M305&lt;='Informações do financiamento'!$C$6,P305-R305,"")</f>
        <v>11716.977651997682</v>
      </c>
      <c r="T305" s="22">
        <f t="shared" si="5"/>
        <v>0</v>
      </c>
      <c r="U305" s="27"/>
    </row>
    <row r="306" spans="1:21" ht="20.25" customHeight="1">
      <c r="A306" s="27"/>
      <c r="B306" s="20">
        <f>IF(B305&lt;'Informações do financiamento'!$C$6,('Tabelas com amortização extra'!B305+1),"")</f>
        <v>301</v>
      </c>
      <c r="C306" s="21">
        <f>IF(B306&lt;='Informações do financiamento'!$C$6,H305,"")</f>
        <v>5000</v>
      </c>
      <c r="D306" s="21">
        <f>IF(B306&lt;='Informações do financiamento'!$C$6,C306*($C$2),"")</f>
        <v>41.775778418176031</v>
      </c>
      <c r="E306" s="21">
        <f>IF(B306&lt;='Informações do financiamento'!$C$6,C306+D306,"")</f>
        <v>5041.7757784181758</v>
      </c>
      <c r="F306" s="21">
        <f>IF(I305=0,IF(B306&lt;='Informações do financiamento'!$C$6,F305,""),IF(B306&lt;='Informações do financiamento'!$C$6,H305/('Informações do financiamento'!$C$6-B306+1),""))</f>
        <v>50</v>
      </c>
      <c r="G306" s="21">
        <f>IF(B306&lt;='Informações do financiamento'!$C$6,F306+D306+I306,"")</f>
        <v>91.775778418176031</v>
      </c>
      <c r="H306" s="21">
        <f>IF(B306&lt;='Informações do financiamento'!$C$6,E306-G306,"")</f>
        <v>4950</v>
      </c>
      <c r="I306" s="22">
        <f t="shared" si="3"/>
        <v>0</v>
      </c>
      <c r="J306" s="38"/>
      <c r="K306" s="38"/>
      <c r="L306" s="38"/>
      <c r="M306" s="20">
        <f t="shared" si="4"/>
        <v>301</v>
      </c>
      <c r="N306" s="21">
        <f>IF(M306&lt;='Informações do financiamento'!$C$6,S305,"")</f>
        <v>11716.977651997682</v>
      </c>
      <c r="O306" s="21">
        <f>IF(M306&lt;='Informações do financiamento'!$C$6,N306*($C$2),"")</f>
        <v>97.897172424115141</v>
      </c>
      <c r="P306" s="21">
        <f>IF(M306&lt;='Informações do financiamento'!$C$6,N306+O306,"")</f>
        <v>11814.874824421797</v>
      </c>
      <c r="Q306" s="21">
        <f>IF(M306&lt;='Informações do financiamento'!$C$6,'Tabelas com amortização extra'!R306-'Tabelas com amortização extra'!O306,"")</f>
        <v>75.420845562872515</v>
      </c>
      <c r="R306" s="21">
        <f>IF(M306&lt;='Informações do financiamento'!$C$6,(N306*$C$2)/(1-(1/(1+$C$2)^('Informações do financiamento'!$C$6-M305)))+T306,"")</f>
        <v>173.31801798698766</v>
      </c>
      <c r="S306" s="21">
        <f>IF(M306&lt;='Informações do financiamento'!$C$6,P306-R306,"")</f>
        <v>11641.55680643481</v>
      </c>
      <c r="T306" s="22">
        <f t="shared" si="5"/>
        <v>0</v>
      </c>
      <c r="U306" s="27"/>
    </row>
    <row r="307" spans="1:21" ht="20.25" customHeight="1">
      <c r="A307" s="27"/>
      <c r="B307" s="20">
        <f>IF(B306&lt;'Informações do financiamento'!$C$6,('Tabelas com amortização extra'!B306+1),"")</f>
        <v>302</v>
      </c>
      <c r="C307" s="21">
        <f>IF(B307&lt;='Informações do financiamento'!$C$6,H306,"")</f>
        <v>4950</v>
      </c>
      <c r="D307" s="21">
        <f>IF(B307&lt;='Informações do financiamento'!$C$6,C307*($C$2),"")</f>
        <v>41.358020633994272</v>
      </c>
      <c r="E307" s="21">
        <f>IF(B307&lt;='Informações do financiamento'!$C$6,C307+D307,"")</f>
        <v>4991.3580206339939</v>
      </c>
      <c r="F307" s="21">
        <f>IF(I306=0,IF(B307&lt;='Informações do financiamento'!$C$6,F306,""),IF(B307&lt;='Informações do financiamento'!$C$6,H306/('Informações do financiamento'!$C$6-B307+1),""))</f>
        <v>50</v>
      </c>
      <c r="G307" s="21">
        <f>IF(B307&lt;='Informações do financiamento'!$C$6,F307+D307+I307,"")</f>
        <v>91.358020633994272</v>
      </c>
      <c r="H307" s="21">
        <f>IF(B307&lt;='Informações do financiamento'!$C$6,E307-G307,"")</f>
        <v>4900</v>
      </c>
      <c r="I307" s="22">
        <f t="shared" si="3"/>
        <v>0</v>
      </c>
      <c r="J307" s="38"/>
      <c r="K307" s="38"/>
      <c r="L307" s="38"/>
      <c r="M307" s="20">
        <f t="shared" si="4"/>
        <v>302</v>
      </c>
      <c r="N307" s="21">
        <f>IF(M307&lt;='Informações do financiamento'!$C$6,S306,"")</f>
        <v>11641.55680643481</v>
      </c>
      <c r="O307" s="21">
        <f>IF(M307&lt;='Informações do financiamento'!$C$6,N307*($C$2),"")</f>
        <v>97.267019517645934</v>
      </c>
      <c r="P307" s="21">
        <f>IF(M307&lt;='Informações do financiamento'!$C$6,N307+O307,"")</f>
        <v>11738.823825952455</v>
      </c>
      <c r="Q307" s="21">
        <f>IF(M307&lt;='Informações do financiamento'!$C$6,'Tabelas com amortização extra'!R307-'Tabelas com amortização extra'!O307,"")</f>
        <v>76.050998469341749</v>
      </c>
      <c r="R307" s="21">
        <f>IF(M307&lt;='Informações do financiamento'!$C$6,(N307*$C$2)/(1-(1/(1+$C$2)^('Informações do financiamento'!$C$6-M306)))+T307,"")</f>
        <v>173.31801798698768</v>
      </c>
      <c r="S307" s="21">
        <f>IF(M307&lt;='Informações do financiamento'!$C$6,P307-R307,"")</f>
        <v>11565.505807965468</v>
      </c>
      <c r="T307" s="22">
        <f t="shared" si="5"/>
        <v>0</v>
      </c>
      <c r="U307" s="27"/>
    </row>
    <row r="308" spans="1:21" ht="20.25" customHeight="1">
      <c r="A308" s="27"/>
      <c r="B308" s="20">
        <f>IF(B307&lt;'Informações do financiamento'!$C$6,('Tabelas com amortização extra'!B307+1),"")</f>
        <v>303</v>
      </c>
      <c r="C308" s="21">
        <f>IF(B308&lt;='Informações do financiamento'!$C$6,H307,"")</f>
        <v>4900</v>
      </c>
      <c r="D308" s="21">
        <f>IF(B308&lt;='Informações do financiamento'!$C$6,C308*($C$2),"")</f>
        <v>40.940262849812513</v>
      </c>
      <c r="E308" s="21">
        <f>IF(B308&lt;='Informações do financiamento'!$C$6,C308+D308,"")</f>
        <v>4940.9402628498128</v>
      </c>
      <c r="F308" s="21">
        <f>IF(I307=0,IF(B308&lt;='Informações do financiamento'!$C$6,F307,""),IF(B308&lt;='Informações do financiamento'!$C$6,H307/('Informações do financiamento'!$C$6-B308+1),""))</f>
        <v>50</v>
      </c>
      <c r="G308" s="21">
        <f>IF(B308&lt;='Informações do financiamento'!$C$6,F308+D308+I308,"")</f>
        <v>90.940262849812513</v>
      </c>
      <c r="H308" s="21">
        <f>IF(B308&lt;='Informações do financiamento'!$C$6,E308-G308,"")</f>
        <v>4850</v>
      </c>
      <c r="I308" s="22">
        <f t="shared" si="3"/>
        <v>0</v>
      </c>
      <c r="J308" s="38"/>
      <c r="K308" s="38"/>
      <c r="L308" s="38"/>
      <c r="M308" s="20">
        <f t="shared" si="4"/>
        <v>303</v>
      </c>
      <c r="N308" s="21">
        <f>IF(M308&lt;='Informações do financiamento'!$C$6,S307,"")</f>
        <v>11565.505807965468</v>
      </c>
      <c r="O308" s="21">
        <f>IF(M308&lt;='Informações do financiamento'!$C$6,N308*($C$2),"")</f>
        <v>96.631601585538675</v>
      </c>
      <c r="P308" s="21">
        <f>IF(M308&lt;='Informações do financiamento'!$C$6,N308+O308,"")</f>
        <v>11662.137409551007</v>
      </c>
      <c r="Q308" s="21">
        <f>IF(M308&lt;='Informações do financiamento'!$C$6,'Tabelas com amortização extra'!R308-'Tabelas com amortização extra'!O308,"")</f>
        <v>76.686416401449009</v>
      </c>
      <c r="R308" s="21">
        <f>IF(M308&lt;='Informações do financiamento'!$C$6,(N308*$C$2)/(1-(1/(1+$C$2)^('Informações do financiamento'!$C$6-M307)))+T308,"")</f>
        <v>173.31801798698768</v>
      </c>
      <c r="S308" s="21">
        <f>IF(M308&lt;='Informações do financiamento'!$C$6,P308-R308,"")</f>
        <v>11488.81939156402</v>
      </c>
      <c r="T308" s="22">
        <f t="shared" si="5"/>
        <v>0</v>
      </c>
      <c r="U308" s="27"/>
    </row>
    <row r="309" spans="1:21" ht="20.25" customHeight="1">
      <c r="A309" s="27"/>
      <c r="B309" s="20">
        <f>IF(B308&lt;'Informações do financiamento'!$C$6,('Tabelas com amortização extra'!B308+1),"")</f>
        <v>304</v>
      </c>
      <c r="C309" s="21">
        <f>IF(B309&lt;='Informações do financiamento'!$C$6,H308,"")</f>
        <v>4850</v>
      </c>
      <c r="D309" s="21">
        <f>IF(B309&lt;='Informações do financiamento'!$C$6,C309*($C$2),"")</f>
        <v>40.522505065630753</v>
      </c>
      <c r="E309" s="21">
        <f>IF(B309&lt;='Informações do financiamento'!$C$6,C309+D309,"")</f>
        <v>4890.5225050656309</v>
      </c>
      <c r="F309" s="21">
        <f>IF(I308=0,IF(B309&lt;='Informações do financiamento'!$C$6,F308,""),IF(B309&lt;='Informações do financiamento'!$C$6,H308/('Informações do financiamento'!$C$6-B309+1),""))</f>
        <v>50</v>
      </c>
      <c r="G309" s="21">
        <f>IF(B309&lt;='Informações do financiamento'!$C$6,F309+D309+I309,"")</f>
        <v>90.522505065630753</v>
      </c>
      <c r="H309" s="21">
        <f>IF(B309&lt;='Informações do financiamento'!$C$6,E309-G309,"")</f>
        <v>4800</v>
      </c>
      <c r="I309" s="22">
        <f t="shared" si="3"/>
        <v>0</v>
      </c>
      <c r="J309" s="38"/>
      <c r="K309" s="38"/>
      <c r="L309" s="38"/>
      <c r="M309" s="20">
        <f t="shared" si="4"/>
        <v>304</v>
      </c>
      <c r="N309" s="21">
        <f>IF(M309&lt;='Informações do financiamento'!$C$6,S308,"")</f>
        <v>11488.81939156402</v>
      </c>
      <c r="O309" s="21">
        <f>IF(M309&lt;='Informações do financiamento'!$C$6,N309*($C$2),"")</f>
        <v>95.990874637684499</v>
      </c>
      <c r="P309" s="21">
        <f>IF(M309&lt;='Informações do financiamento'!$C$6,N309+O309,"")</f>
        <v>11584.810266201705</v>
      </c>
      <c r="Q309" s="21">
        <f>IF(M309&lt;='Informações do financiamento'!$C$6,'Tabelas com amortização extra'!R309-'Tabelas com amortização extra'!O309,"")</f>
        <v>77.327143349303213</v>
      </c>
      <c r="R309" s="21">
        <f>IF(M309&lt;='Informações do financiamento'!$C$6,(N309*$C$2)/(1-(1/(1+$C$2)^('Informações do financiamento'!$C$6-M308)))+T309,"")</f>
        <v>173.31801798698771</v>
      </c>
      <c r="S309" s="21">
        <f>IF(M309&lt;='Informações do financiamento'!$C$6,P309-R309,"")</f>
        <v>11411.492248214718</v>
      </c>
      <c r="T309" s="22">
        <f t="shared" si="5"/>
        <v>0</v>
      </c>
      <c r="U309" s="27"/>
    </row>
    <row r="310" spans="1:21" ht="20.25" customHeight="1">
      <c r="A310" s="27"/>
      <c r="B310" s="20">
        <f>IF(B309&lt;'Informações do financiamento'!$C$6,('Tabelas com amortização extra'!B309+1),"")</f>
        <v>305</v>
      </c>
      <c r="C310" s="21">
        <f>IF(B310&lt;='Informações do financiamento'!$C$6,H309,"")</f>
        <v>4800</v>
      </c>
      <c r="D310" s="21">
        <f>IF(B310&lt;='Informações do financiamento'!$C$6,C310*($C$2),"")</f>
        <v>40.104747281448994</v>
      </c>
      <c r="E310" s="21">
        <f>IF(B310&lt;='Informações do financiamento'!$C$6,C310+D310,"")</f>
        <v>4840.1047472814489</v>
      </c>
      <c r="F310" s="21">
        <f>IF(I309=0,IF(B310&lt;='Informações do financiamento'!$C$6,F309,""),IF(B310&lt;='Informações do financiamento'!$C$6,H309/('Informações do financiamento'!$C$6-B310+1),""))</f>
        <v>50</v>
      </c>
      <c r="G310" s="21">
        <f>IF(B310&lt;='Informações do financiamento'!$C$6,F310+D310+I310,"")</f>
        <v>90.104747281448994</v>
      </c>
      <c r="H310" s="21">
        <f>IF(B310&lt;='Informações do financiamento'!$C$6,E310-G310,"")</f>
        <v>4750</v>
      </c>
      <c r="I310" s="22">
        <f t="shared" si="3"/>
        <v>0</v>
      </c>
      <c r="J310" s="38"/>
      <c r="K310" s="38"/>
      <c r="L310" s="38"/>
      <c r="M310" s="20">
        <f t="shared" si="4"/>
        <v>305</v>
      </c>
      <c r="N310" s="21">
        <f>IF(M310&lt;='Informações do financiamento'!$C$6,S309,"")</f>
        <v>11411.492248214718</v>
      </c>
      <c r="O310" s="21">
        <f>IF(M310&lt;='Informações do financiamento'!$C$6,N310*($C$2),"")</f>
        <v>95.34479431643031</v>
      </c>
      <c r="P310" s="21">
        <f>IF(M310&lt;='Informações do financiamento'!$C$6,N310+O310,"")</f>
        <v>11506.837042531148</v>
      </c>
      <c r="Q310" s="21">
        <f>IF(M310&lt;='Informações do financiamento'!$C$6,'Tabelas com amortização extra'!R310-'Tabelas com amortização extra'!O310,"")</f>
        <v>77.973223670557459</v>
      </c>
      <c r="R310" s="21">
        <f>IF(M310&lt;='Informações do financiamento'!$C$6,(N310*$C$2)/(1-(1/(1+$C$2)^('Informações do financiamento'!$C$6-M309)))+T310,"")</f>
        <v>173.31801798698777</v>
      </c>
      <c r="S310" s="21">
        <f>IF(M310&lt;='Informações do financiamento'!$C$6,P310-R310,"")</f>
        <v>11333.519024544161</v>
      </c>
      <c r="T310" s="22">
        <f t="shared" si="5"/>
        <v>0</v>
      </c>
      <c r="U310" s="27"/>
    </row>
    <row r="311" spans="1:21" ht="20.25" customHeight="1">
      <c r="A311" s="27"/>
      <c r="B311" s="20">
        <f>IF(B310&lt;'Informações do financiamento'!$C$6,('Tabelas com amortização extra'!B310+1),"")</f>
        <v>306</v>
      </c>
      <c r="C311" s="21">
        <f>IF(B311&lt;='Informações do financiamento'!$C$6,H310,"")</f>
        <v>4750</v>
      </c>
      <c r="D311" s="21">
        <f>IF(B311&lt;='Informações do financiamento'!$C$6,C311*($C$2),"")</f>
        <v>39.686989497267234</v>
      </c>
      <c r="E311" s="21">
        <f>IF(B311&lt;='Informações do financiamento'!$C$6,C311+D311,"")</f>
        <v>4789.6869894972669</v>
      </c>
      <c r="F311" s="21">
        <f>IF(I310=0,IF(B311&lt;='Informações do financiamento'!$C$6,F310,""),IF(B311&lt;='Informações do financiamento'!$C$6,H310/('Informações do financiamento'!$C$6-B311+1),""))</f>
        <v>50</v>
      </c>
      <c r="G311" s="21">
        <f>IF(B311&lt;='Informações do financiamento'!$C$6,F311+D311+I311,"")</f>
        <v>89.686989497267234</v>
      </c>
      <c r="H311" s="21">
        <f>IF(B311&lt;='Informações do financiamento'!$C$6,E311-G311,"")</f>
        <v>4700</v>
      </c>
      <c r="I311" s="22">
        <f t="shared" si="3"/>
        <v>0</v>
      </c>
      <c r="J311" s="38"/>
      <c r="K311" s="38"/>
      <c r="L311" s="38"/>
      <c r="M311" s="20">
        <f t="shared" si="4"/>
        <v>306</v>
      </c>
      <c r="N311" s="21">
        <f>IF(M311&lt;='Informações do financiamento'!$C$6,S310,"")</f>
        <v>11333.519024544161</v>
      </c>
      <c r="O311" s="21">
        <f>IF(M311&lt;='Informações do financiamento'!$C$6,N311*($C$2),"")</f>
        <v>94.693315893507886</v>
      </c>
      <c r="P311" s="21">
        <f>IF(M311&lt;='Informações do financiamento'!$C$6,N311+O311,"")</f>
        <v>11428.212340437669</v>
      </c>
      <c r="Q311" s="21">
        <f>IF(M311&lt;='Informações do financiamento'!$C$6,'Tabelas com amortização extra'!R311-'Tabelas com amortização extra'!O311,"")</f>
        <v>78.624702093479854</v>
      </c>
      <c r="R311" s="21">
        <f>IF(M311&lt;='Informações do financiamento'!$C$6,(N311*$C$2)/(1-(1/(1+$C$2)^('Informações do financiamento'!$C$6-M310)))+T311,"")</f>
        <v>173.31801798698774</v>
      </c>
      <c r="S311" s="21">
        <f>IF(M311&lt;='Informações do financiamento'!$C$6,P311-R311,"")</f>
        <v>11254.894322450682</v>
      </c>
      <c r="T311" s="22">
        <f t="shared" si="5"/>
        <v>0</v>
      </c>
      <c r="U311" s="27"/>
    </row>
    <row r="312" spans="1:21" ht="20.25" customHeight="1">
      <c r="A312" s="27"/>
      <c r="B312" s="20">
        <f>IF(B311&lt;'Informações do financiamento'!$C$6,('Tabelas com amortização extra'!B311+1),"")</f>
        <v>307</v>
      </c>
      <c r="C312" s="21">
        <f>IF(B312&lt;='Informações do financiamento'!$C$6,H311,"")</f>
        <v>4700</v>
      </c>
      <c r="D312" s="21">
        <f>IF(B312&lt;='Informações do financiamento'!$C$6,C312*($C$2),"")</f>
        <v>39.269231713085475</v>
      </c>
      <c r="E312" s="21">
        <f>IF(B312&lt;='Informações do financiamento'!$C$6,C312+D312,"")</f>
        <v>4739.2692317130859</v>
      </c>
      <c r="F312" s="21">
        <f>IF(I311=0,IF(B312&lt;='Informações do financiamento'!$C$6,F311,""),IF(B312&lt;='Informações do financiamento'!$C$6,H311/('Informações do financiamento'!$C$6-B312+1),""))</f>
        <v>50</v>
      </c>
      <c r="G312" s="21">
        <f>IF(B312&lt;='Informações do financiamento'!$C$6,F312+D312+I312,"")</f>
        <v>89.269231713085475</v>
      </c>
      <c r="H312" s="21">
        <f>IF(B312&lt;='Informações do financiamento'!$C$6,E312-G312,"")</f>
        <v>4650</v>
      </c>
      <c r="I312" s="22">
        <f t="shared" si="3"/>
        <v>0</v>
      </c>
      <c r="J312" s="38"/>
      <c r="K312" s="38"/>
      <c r="L312" s="38"/>
      <c r="M312" s="20">
        <f t="shared" si="4"/>
        <v>307</v>
      </c>
      <c r="N312" s="21">
        <f>IF(M312&lt;='Informações do financiamento'!$C$6,S311,"")</f>
        <v>11254.894322450682</v>
      </c>
      <c r="O312" s="21">
        <f>IF(M312&lt;='Informações do financiamento'!$C$6,N312*($C$2),"")</f>
        <v>94.036394266937435</v>
      </c>
      <c r="P312" s="21">
        <f>IF(M312&lt;='Informações do financiamento'!$C$6,N312+O312,"")</f>
        <v>11348.930716717619</v>
      </c>
      <c r="Q312" s="21">
        <f>IF(M312&lt;='Informações do financiamento'!$C$6,'Tabelas com amortização extra'!R312-'Tabelas com amortização extra'!O312,"")</f>
        <v>79.281623720050305</v>
      </c>
      <c r="R312" s="21">
        <f>IF(M312&lt;='Informações do financiamento'!$C$6,(N312*$C$2)/(1-(1/(1+$C$2)^('Informações do financiamento'!$C$6-M311)))+T312,"")</f>
        <v>173.31801798698774</v>
      </c>
      <c r="S312" s="21">
        <f>IF(M312&lt;='Informações do financiamento'!$C$6,P312-R312,"")</f>
        <v>11175.612698730632</v>
      </c>
      <c r="T312" s="22">
        <f t="shared" si="5"/>
        <v>0</v>
      </c>
      <c r="U312" s="27"/>
    </row>
    <row r="313" spans="1:21" ht="20.25" customHeight="1">
      <c r="A313" s="27"/>
      <c r="B313" s="20">
        <f>IF(B312&lt;'Informações do financiamento'!$C$6,('Tabelas com amortização extra'!B312+1),"")</f>
        <v>308</v>
      </c>
      <c r="C313" s="21">
        <f>IF(B313&lt;='Informações do financiamento'!$C$6,H312,"")</f>
        <v>4650</v>
      </c>
      <c r="D313" s="21">
        <f>IF(B313&lt;='Informações do financiamento'!$C$6,C313*($C$2),"")</f>
        <v>38.851473928903715</v>
      </c>
      <c r="E313" s="21">
        <f>IF(B313&lt;='Informações do financiamento'!$C$6,C313+D313,"")</f>
        <v>4688.8514739289039</v>
      </c>
      <c r="F313" s="21">
        <f>IF(I312=0,IF(B313&lt;='Informações do financiamento'!$C$6,F312,""),IF(B313&lt;='Informações do financiamento'!$C$6,H312/('Informações do financiamento'!$C$6-B313+1),""))</f>
        <v>50</v>
      </c>
      <c r="G313" s="21">
        <f>IF(B313&lt;='Informações do financiamento'!$C$6,F313+D313+I313,"")</f>
        <v>88.851473928903715</v>
      </c>
      <c r="H313" s="21">
        <f>IF(B313&lt;='Informações do financiamento'!$C$6,E313-G313,"")</f>
        <v>4600</v>
      </c>
      <c r="I313" s="22">
        <f t="shared" si="3"/>
        <v>0</v>
      </c>
      <c r="J313" s="38"/>
      <c r="K313" s="38"/>
      <c r="L313" s="38"/>
      <c r="M313" s="20">
        <f t="shared" si="4"/>
        <v>308</v>
      </c>
      <c r="N313" s="21">
        <f>IF(M313&lt;='Informações do financiamento'!$C$6,S312,"")</f>
        <v>11175.612698730632</v>
      </c>
      <c r="O313" s="21">
        <f>IF(M313&lt;='Informações do financiamento'!$C$6,N313*($C$2),"")</f>
        <v>93.37398395790504</v>
      </c>
      <c r="P313" s="21">
        <f>IF(M313&lt;='Informações do financiamento'!$C$6,N313+O313,"")</f>
        <v>11268.986682688537</v>
      </c>
      <c r="Q313" s="21">
        <f>IF(M313&lt;='Informações do financiamento'!$C$6,'Tabelas com amortização extra'!R313-'Tabelas com amortização extra'!O313,"")</f>
        <v>79.944034029082786</v>
      </c>
      <c r="R313" s="21">
        <f>IF(M313&lt;='Informações do financiamento'!$C$6,(N313*$C$2)/(1-(1/(1+$C$2)^('Informações do financiamento'!$C$6-M312)))+T313,"")</f>
        <v>173.31801798698783</v>
      </c>
      <c r="S313" s="21">
        <f>IF(M313&lt;='Informações do financiamento'!$C$6,P313-R313,"")</f>
        <v>11095.668664701549</v>
      </c>
      <c r="T313" s="22">
        <f t="shared" si="5"/>
        <v>0</v>
      </c>
      <c r="U313" s="27"/>
    </row>
    <row r="314" spans="1:21" ht="20.25" customHeight="1">
      <c r="A314" s="27"/>
      <c r="B314" s="20">
        <f>IF(B313&lt;'Informações do financiamento'!$C$6,('Tabelas com amortização extra'!B313+1),"")</f>
        <v>309</v>
      </c>
      <c r="C314" s="21">
        <f>IF(B314&lt;='Informações do financiamento'!$C$6,H313,"")</f>
        <v>4600</v>
      </c>
      <c r="D314" s="21">
        <f>IF(B314&lt;='Informações do financiamento'!$C$6,C314*($C$2),"")</f>
        <v>38.433716144721956</v>
      </c>
      <c r="E314" s="21">
        <f>IF(B314&lt;='Informações do financiamento'!$C$6,C314+D314,"")</f>
        <v>4638.433716144722</v>
      </c>
      <c r="F314" s="21">
        <f>IF(I313=0,IF(B314&lt;='Informações do financiamento'!$C$6,F313,""),IF(B314&lt;='Informações do financiamento'!$C$6,H313/('Informações do financiamento'!$C$6-B314+1),""))</f>
        <v>50</v>
      </c>
      <c r="G314" s="21">
        <f>IF(B314&lt;='Informações do financiamento'!$C$6,F314+D314+I314,"")</f>
        <v>88.433716144721956</v>
      </c>
      <c r="H314" s="21">
        <f>IF(B314&lt;='Informações do financiamento'!$C$6,E314-G314,"")</f>
        <v>4550</v>
      </c>
      <c r="I314" s="22">
        <f t="shared" si="3"/>
        <v>0</v>
      </c>
      <c r="J314" s="38"/>
      <c r="K314" s="38"/>
      <c r="L314" s="38"/>
      <c r="M314" s="20">
        <f t="shared" si="4"/>
        <v>309</v>
      </c>
      <c r="N314" s="21">
        <f>IF(M314&lt;='Informações do financiamento'!$C$6,S313,"")</f>
        <v>11095.668664701549</v>
      </c>
      <c r="O314" s="21">
        <f>IF(M314&lt;='Informações do financiamento'!$C$6,N314*($C$2),"")</f>
        <v>92.706039107614217</v>
      </c>
      <c r="P314" s="21">
        <f>IF(M314&lt;='Informações do financiamento'!$C$6,N314+O314,"")</f>
        <v>11188.374703809162</v>
      </c>
      <c r="Q314" s="21">
        <f>IF(M314&lt;='Informações do financiamento'!$C$6,'Tabelas com amortização extra'!R314-'Tabelas com amortização extra'!O314,"")</f>
        <v>80.611978879373581</v>
      </c>
      <c r="R314" s="21">
        <f>IF(M314&lt;='Informações do financiamento'!$C$6,(N314*$C$2)/(1-(1/(1+$C$2)^('Informações do financiamento'!$C$6-M313)))+T314,"")</f>
        <v>173.3180179869878</v>
      </c>
      <c r="S314" s="21">
        <f>IF(M314&lt;='Informações do financiamento'!$C$6,P314-R314,"")</f>
        <v>11015.056685822175</v>
      </c>
      <c r="T314" s="22">
        <f t="shared" si="5"/>
        <v>0</v>
      </c>
      <c r="U314" s="27"/>
    </row>
    <row r="315" spans="1:21" ht="20.25" customHeight="1">
      <c r="A315" s="27"/>
      <c r="B315" s="20">
        <f>IF(B314&lt;'Informações do financiamento'!$C$6,('Tabelas com amortização extra'!B314+1),"")</f>
        <v>310</v>
      </c>
      <c r="C315" s="21">
        <f>IF(B315&lt;='Informações do financiamento'!$C$6,H314,"")</f>
        <v>4550</v>
      </c>
      <c r="D315" s="21">
        <f>IF(B315&lt;='Informações do financiamento'!$C$6,C315*($C$2),"")</f>
        <v>38.015958360540189</v>
      </c>
      <c r="E315" s="21">
        <f>IF(B315&lt;='Informações do financiamento'!$C$6,C315+D315,"")</f>
        <v>4588.01595836054</v>
      </c>
      <c r="F315" s="21">
        <f>IF(I314=0,IF(B315&lt;='Informações do financiamento'!$C$6,F314,""),IF(B315&lt;='Informações do financiamento'!$C$6,H314/('Informações do financiamento'!$C$6-B315+1),""))</f>
        <v>50</v>
      </c>
      <c r="G315" s="21">
        <f>IF(B315&lt;='Informações do financiamento'!$C$6,F315+D315+I315,"")</f>
        <v>88.015958360540196</v>
      </c>
      <c r="H315" s="21">
        <f>IF(B315&lt;='Informações do financiamento'!$C$6,E315-G315,"")</f>
        <v>4500</v>
      </c>
      <c r="I315" s="22">
        <f t="shared" si="3"/>
        <v>0</v>
      </c>
      <c r="J315" s="38"/>
      <c r="K315" s="38"/>
      <c r="L315" s="38"/>
      <c r="M315" s="20">
        <f t="shared" si="4"/>
        <v>310</v>
      </c>
      <c r="N315" s="21">
        <f>IF(M315&lt;='Informações do financiamento'!$C$6,S314,"")</f>
        <v>11015.056685822175</v>
      </c>
      <c r="O315" s="21">
        <f>IF(M315&lt;='Informações do financiamento'!$C$6,N315*($C$2),"")</f>
        <v>92.032513474111141</v>
      </c>
      <c r="P315" s="21">
        <f>IF(M315&lt;='Informações do financiamento'!$C$6,N315+O315,"")</f>
        <v>11107.089199296286</v>
      </c>
      <c r="Q315" s="21">
        <f>IF(M315&lt;='Informações do financiamento'!$C$6,'Tabelas com amortização extra'!R315-'Tabelas com amortização extra'!O315,"")</f>
        <v>81.285504512876685</v>
      </c>
      <c r="R315" s="21">
        <f>IF(M315&lt;='Informações do financiamento'!$C$6,(N315*$C$2)/(1-(1/(1+$C$2)^('Informações do financiamento'!$C$6-M314)))+T315,"")</f>
        <v>173.31801798698783</v>
      </c>
      <c r="S315" s="21">
        <f>IF(M315&lt;='Informações do financiamento'!$C$6,P315-R315,"")</f>
        <v>10933.771181309297</v>
      </c>
      <c r="T315" s="22">
        <f t="shared" si="5"/>
        <v>0</v>
      </c>
      <c r="U315" s="27"/>
    </row>
    <row r="316" spans="1:21" ht="20.25" customHeight="1">
      <c r="A316" s="27"/>
      <c r="B316" s="20">
        <f>IF(B315&lt;'Informações do financiamento'!$C$6,('Tabelas com amortização extra'!B315+1),"")</f>
        <v>311</v>
      </c>
      <c r="C316" s="21">
        <f>IF(B316&lt;='Informações do financiamento'!$C$6,H315,"")</f>
        <v>4500</v>
      </c>
      <c r="D316" s="21">
        <f>IF(B316&lt;='Informações do financiamento'!$C$6,C316*($C$2),"")</f>
        <v>37.59820057635843</v>
      </c>
      <c r="E316" s="21">
        <f>IF(B316&lt;='Informações do financiamento'!$C$6,C316+D316,"")</f>
        <v>4537.5982005763581</v>
      </c>
      <c r="F316" s="21">
        <f>IF(I315=0,IF(B316&lt;='Informações do financiamento'!$C$6,F315,""),IF(B316&lt;='Informações do financiamento'!$C$6,H315/('Informações do financiamento'!$C$6-B316+1),""))</f>
        <v>50</v>
      </c>
      <c r="G316" s="21">
        <f>IF(B316&lt;='Informações do financiamento'!$C$6,F316+D316+I316,"")</f>
        <v>87.598200576358437</v>
      </c>
      <c r="H316" s="21">
        <f>IF(B316&lt;='Informações do financiamento'!$C$6,E316-G316,"")</f>
        <v>4450</v>
      </c>
      <c r="I316" s="22">
        <f t="shared" si="3"/>
        <v>0</v>
      </c>
      <c r="J316" s="38"/>
      <c r="K316" s="38"/>
      <c r="L316" s="38"/>
      <c r="M316" s="20">
        <f t="shared" si="4"/>
        <v>311</v>
      </c>
      <c r="N316" s="21">
        <f>IF(M316&lt;='Informações do financiamento'!$C$6,S315,"")</f>
        <v>10933.771181309297</v>
      </c>
      <c r="O316" s="21">
        <f>IF(M316&lt;='Informações do financiamento'!$C$6,N316*($C$2),"")</f>
        <v>91.35336042908321</v>
      </c>
      <c r="P316" s="21">
        <f>IF(M316&lt;='Informações do financiamento'!$C$6,N316+O316,"")</f>
        <v>11025.12454173838</v>
      </c>
      <c r="Q316" s="21">
        <f>IF(M316&lt;='Informações do financiamento'!$C$6,'Tabelas com amortização extra'!R316-'Tabelas com amortização extra'!O316,"")</f>
        <v>81.964657557904559</v>
      </c>
      <c r="R316" s="21">
        <f>IF(M316&lt;='Informações do financiamento'!$C$6,(N316*$C$2)/(1-(1/(1+$C$2)^('Informações do financiamento'!$C$6-M315)))+T316,"")</f>
        <v>173.31801798698777</v>
      </c>
      <c r="S316" s="21">
        <f>IF(M316&lt;='Informações do financiamento'!$C$6,P316-R316,"")</f>
        <v>10851.806523751393</v>
      </c>
      <c r="T316" s="22">
        <f t="shared" si="5"/>
        <v>0</v>
      </c>
      <c r="U316" s="27"/>
    </row>
    <row r="317" spans="1:21" ht="20.25" customHeight="1">
      <c r="A317" s="27"/>
      <c r="B317" s="20">
        <f>IF(B316&lt;'Informações do financiamento'!$C$6,('Tabelas com amortização extra'!B316+1),"")</f>
        <v>312</v>
      </c>
      <c r="C317" s="21">
        <f>IF(B317&lt;='Informações do financiamento'!$C$6,H316,"")</f>
        <v>4450</v>
      </c>
      <c r="D317" s="21">
        <f>IF(B317&lt;='Informações do financiamento'!$C$6,C317*($C$2),"")</f>
        <v>37.18044279217667</v>
      </c>
      <c r="E317" s="21">
        <f>IF(B317&lt;='Informações do financiamento'!$C$6,C317+D317,"")</f>
        <v>4487.180442792177</v>
      </c>
      <c r="F317" s="21">
        <f>IF(I316=0,IF(B317&lt;='Informações do financiamento'!$C$6,F316,""),IF(B317&lt;='Informações do financiamento'!$C$6,H316/('Informações do financiamento'!$C$6-B317+1),""))</f>
        <v>50</v>
      </c>
      <c r="G317" s="21">
        <f>IF(B317&lt;='Informações do financiamento'!$C$6,F317+D317+I317,"")</f>
        <v>87.180442792176677</v>
      </c>
      <c r="H317" s="21">
        <f>IF(B317&lt;='Informações do financiamento'!$C$6,E317-G317,"")</f>
        <v>4400</v>
      </c>
      <c r="I317" s="22">
        <f t="shared" si="3"/>
        <v>0</v>
      </c>
      <c r="J317" s="38"/>
      <c r="K317" s="38"/>
      <c r="L317" s="38"/>
      <c r="M317" s="20">
        <f t="shared" si="4"/>
        <v>312</v>
      </c>
      <c r="N317" s="21">
        <f>IF(M317&lt;='Informações do financiamento'!$C$6,S316,"")</f>
        <v>10851.806523751393</v>
      </c>
      <c r="O317" s="21">
        <f>IF(M317&lt;='Informações do financiamento'!$C$6,N317*($C$2),"")</f>
        <v>90.668532954631061</v>
      </c>
      <c r="P317" s="21">
        <f>IF(M317&lt;='Informações do financiamento'!$C$6,N317+O317,"")</f>
        <v>10942.475056706024</v>
      </c>
      <c r="Q317" s="21">
        <f>IF(M317&lt;='Informações do financiamento'!$C$6,'Tabelas com amortização extra'!R317-'Tabelas com amortização extra'!O317,"")</f>
        <v>82.649485032356736</v>
      </c>
      <c r="R317" s="21">
        <f>IF(M317&lt;='Informações do financiamento'!$C$6,(N317*$C$2)/(1-(1/(1+$C$2)^('Informações do financiamento'!$C$6-M316)))+T317,"")</f>
        <v>173.3180179869878</v>
      </c>
      <c r="S317" s="21">
        <f>IF(M317&lt;='Informações do financiamento'!$C$6,P317-R317,"")</f>
        <v>10769.157038719037</v>
      </c>
      <c r="T317" s="22">
        <f t="shared" si="5"/>
        <v>0</v>
      </c>
      <c r="U317" s="27"/>
    </row>
    <row r="318" spans="1:21" ht="20.25" customHeight="1">
      <c r="A318" s="27"/>
      <c r="B318" s="20">
        <f>IF(B317&lt;'Informações do financiamento'!$C$6,('Tabelas com amortização extra'!B317+1),"")</f>
        <v>313</v>
      </c>
      <c r="C318" s="21">
        <f>IF(B318&lt;='Informações do financiamento'!$C$6,H317,"")</f>
        <v>4400</v>
      </c>
      <c r="D318" s="21">
        <f>IF(B318&lt;='Informações do financiamento'!$C$6,C318*($C$2),"")</f>
        <v>36.762685007994911</v>
      </c>
      <c r="E318" s="21">
        <f>IF(B318&lt;='Informações do financiamento'!$C$6,C318+D318,"")</f>
        <v>4436.7626850079951</v>
      </c>
      <c r="F318" s="21">
        <f>IF(I317=0,IF(B318&lt;='Informações do financiamento'!$C$6,F317,""),IF(B318&lt;='Informações do financiamento'!$C$6,H317/('Informações do financiamento'!$C$6-B318+1),""))</f>
        <v>50</v>
      </c>
      <c r="G318" s="21">
        <f>IF(B318&lt;='Informações do financiamento'!$C$6,F318+D318+I318,"")</f>
        <v>86.762685007994918</v>
      </c>
      <c r="H318" s="21">
        <f>IF(B318&lt;='Informações do financiamento'!$C$6,E318-G318,"")</f>
        <v>4350</v>
      </c>
      <c r="I318" s="22">
        <f t="shared" si="3"/>
        <v>0</v>
      </c>
      <c r="J318" s="38"/>
      <c r="K318" s="38"/>
      <c r="L318" s="38"/>
      <c r="M318" s="20">
        <f t="shared" si="4"/>
        <v>313</v>
      </c>
      <c r="N318" s="21">
        <f>IF(M318&lt;='Informações do financiamento'!$C$6,S317,"")</f>
        <v>10769.157038719037</v>
      </c>
      <c r="O318" s="21">
        <f>IF(M318&lt;='Informações do financiamento'!$C$6,N318*($C$2),"")</f>
        <v>89.977983640013449</v>
      </c>
      <c r="P318" s="21">
        <f>IF(M318&lt;='Informações do financiamento'!$C$6,N318+O318,"")</f>
        <v>10859.135022359051</v>
      </c>
      <c r="Q318" s="21">
        <f>IF(M318&lt;='Informações do financiamento'!$C$6,'Tabelas com amortização extra'!R318-'Tabelas com amortização extra'!O318,"")</f>
        <v>83.340034346974349</v>
      </c>
      <c r="R318" s="21">
        <f>IF(M318&lt;='Informações do financiamento'!$C$6,(N318*$C$2)/(1-(1/(1+$C$2)^('Informações do financiamento'!$C$6-M317)))+T318,"")</f>
        <v>173.3180179869878</v>
      </c>
      <c r="S318" s="21">
        <f>IF(M318&lt;='Informações do financiamento'!$C$6,P318-R318,"")</f>
        <v>10685.817004372064</v>
      </c>
      <c r="T318" s="22">
        <f t="shared" si="5"/>
        <v>0</v>
      </c>
      <c r="U318" s="27"/>
    </row>
    <row r="319" spans="1:21" ht="20.25" customHeight="1">
      <c r="A319" s="27"/>
      <c r="B319" s="20">
        <f>IF(B318&lt;'Informações do financiamento'!$C$6,('Tabelas com amortização extra'!B318+1),"")</f>
        <v>314</v>
      </c>
      <c r="C319" s="21">
        <f>IF(B319&lt;='Informações do financiamento'!$C$6,H318,"")</f>
        <v>4350</v>
      </c>
      <c r="D319" s="21">
        <f>IF(B319&lt;='Informações do financiamento'!$C$6,C319*($C$2),"")</f>
        <v>36.344927223813151</v>
      </c>
      <c r="E319" s="21">
        <f>IF(B319&lt;='Informações do financiamento'!$C$6,C319+D319,"")</f>
        <v>4386.3449272238131</v>
      </c>
      <c r="F319" s="21">
        <f>IF(I318=0,IF(B319&lt;='Informações do financiamento'!$C$6,F318,""),IF(B319&lt;='Informações do financiamento'!$C$6,H318/('Informações do financiamento'!$C$6-B319+1),""))</f>
        <v>50</v>
      </c>
      <c r="G319" s="21">
        <f>IF(B319&lt;='Informações do financiamento'!$C$6,F319+D319+I319,"")</f>
        <v>86.344927223813158</v>
      </c>
      <c r="H319" s="21">
        <f>IF(B319&lt;='Informações do financiamento'!$C$6,E319-G319,"")</f>
        <v>4300</v>
      </c>
      <c r="I319" s="22">
        <f t="shared" si="3"/>
        <v>0</v>
      </c>
      <c r="J319" s="38"/>
      <c r="K319" s="38"/>
      <c r="L319" s="38"/>
      <c r="M319" s="20">
        <f t="shared" si="4"/>
        <v>314</v>
      </c>
      <c r="N319" s="21">
        <f>IF(M319&lt;='Informações do financiamento'!$C$6,S318,"")</f>
        <v>10685.817004372064</v>
      </c>
      <c r="O319" s="21">
        <f>IF(M319&lt;='Informações do financiamento'!$C$6,N319*($C$2),"")</f>
        <v>89.28166467836499</v>
      </c>
      <c r="P319" s="21">
        <f>IF(M319&lt;='Informações do financiamento'!$C$6,N319+O319,"")</f>
        <v>10775.098669050429</v>
      </c>
      <c r="Q319" s="21">
        <f>IF(M319&lt;='Informações do financiamento'!$C$6,'Tabelas com amortização extra'!R319-'Tabelas com amortização extra'!O319,"")</f>
        <v>84.036353308622807</v>
      </c>
      <c r="R319" s="21">
        <f>IF(M319&lt;='Informações do financiamento'!$C$6,(N319*$C$2)/(1-(1/(1+$C$2)^('Informações do financiamento'!$C$6-M318)))+T319,"")</f>
        <v>173.3180179869878</v>
      </c>
      <c r="S319" s="21">
        <f>IF(M319&lt;='Informações do financiamento'!$C$6,P319-R319,"")</f>
        <v>10601.78065106344</v>
      </c>
      <c r="T319" s="22">
        <f t="shared" si="5"/>
        <v>0</v>
      </c>
      <c r="U319" s="27"/>
    </row>
    <row r="320" spans="1:21" ht="20.25" customHeight="1">
      <c r="A320" s="27"/>
      <c r="B320" s="20">
        <f>IF(B319&lt;'Informações do financiamento'!$C$6,('Tabelas com amortização extra'!B319+1),"")</f>
        <v>315</v>
      </c>
      <c r="C320" s="21">
        <f>IF(B320&lt;='Informações do financiamento'!$C$6,H319,"")</f>
        <v>4300</v>
      </c>
      <c r="D320" s="21">
        <f>IF(B320&lt;='Informações do financiamento'!$C$6,C320*($C$2),"")</f>
        <v>35.927169439631392</v>
      </c>
      <c r="E320" s="21">
        <f>IF(B320&lt;='Informações do financiamento'!$C$6,C320+D320,"")</f>
        <v>4335.9271694396311</v>
      </c>
      <c r="F320" s="21">
        <f>IF(I319=0,IF(B320&lt;='Informações do financiamento'!$C$6,F319,""),IF(B320&lt;='Informações do financiamento'!$C$6,H319/('Informações do financiamento'!$C$6-B320+1),""))</f>
        <v>50</v>
      </c>
      <c r="G320" s="21">
        <f>IF(B320&lt;='Informações do financiamento'!$C$6,F320+D320+I320,"")</f>
        <v>85.927169439631399</v>
      </c>
      <c r="H320" s="21">
        <f>IF(B320&lt;='Informações do financiamento'!$C$6,E320-G320,"")</f>
        <v>4250</v>
      </c>
      <c r="I320" s="22">
        <f t="shared" si="3"/>
        <v>0</v>
      </c>
      <c r="J320" s="38"/>
      <c r="K320" s="38"/>
      <c r="L320" s="38"/>
      <c r="M320" s="20">
        <f t="shared" si="4"/>
        <v>315</v>
      </c>
      <c r="N320" s="21">
        <f>IF(M320&lt;='Informações do financiamento'!$C$6,S319,"")</f>
        <v>10601.78065106344</v>
      </c>
      <c r="O320" s="21">
        <f>IF(M320&lt;='Informações do financiamento'!$C$6,N320*($C$2),"")</f>
        <v>88.57952786338646</v>
      </c>
      <c r="P320" s="21">
        <f>IF(M320&lt;='Informações do financiamento'!$C$6,N320+O320,"")</f>
        <v>10690.360178926827</v>
      </c>
      <c r="Q320" s="21">
        <f>IF(M320&lt;='Informações do financiamento'!$C$6,'Tabelas com amortização extra'!R320-'Tabelas com amortização extra'!O320,"")</f>
        <v>84.738490123601366</v>
      </c>
      <c r="R320" s="21">
        <f>IF(M320&lt;='Informações do financiamento'!$C$6,(N320*$C$2)/(1-(1/(1+$C$2)^('Informações do financiamento'!$C$6-M319)))+T320,"")</f>
        <v>173.31801798698783</v>
      </c>
      <c r="S320" s="21">
        <f>IF(M320&lt;='Informações do financiamento'!$C$6,P320-R320,"")</f>
        <v>10517.042160939838</v>
      </c>
      <c r="T320" s="22">
        <f t="shared" si="5"/>
        <v>0</v>
      </c>
      <c r="U320" s="27"/>
    </row>
    <row r="321" spans="1:21" ht="20.25" customHeight="1">
      <c r="A321" s="27"/>
      <c r="B321" s="20">
        <f>IF(B320&lt;'Informações do financiamento'!$C$6,('Tabelas com amortização extra'!B320+1),"")</f>
        <v>316</v>
      </c>
      <c r="C321" s="21">
        <f>IF(B321&lt;='Informações do financiamento'!$C$6,H320,"")</f>
        <v>4250</v>
      </c>
      <c r="D321" s="21">
        <f>IF(B321&lt;='Informações do financiamento'!$C$6,C321*($C$2),"")</f>
        <v>35.509411655449632</v>
      </c>
      <c r="E321" s="21">
        <f>IF(B321&lt;='Informações do financiamento'!$C$6,C321+D321,"")</f>
        <v>4285.5094116554492</v>
      </c>
      <c r="F321" s="21">
        <f>IF(I320=0,IF(B321&lt;='Informações do financiamento'!$C$6,F320,""),IF(B321&lt;='Informações do financiamento'!$C$6,H320/('Informações do financiamento'!$C$6-B321+1),""))</f>
        <v>50</v>
      </c>
      <c r="G321" s="21">
        <f>IF(B321&lt;='Informações do financiamento'!$C$6,F321+D321+I321,"")</f>
        <v>85.50941165544964</v>
      </c>
      <c r="H321" s="21">
        <f>IF(B321&lt;='Informações do financiamento'!$C$6,E321-G321,"")</f>
        <v>4200</v>
      </c>
      <c r="I321" s="22">
        <f t="shared" si="3"/>
        <v>0</v>
      </c>
      <c r="J321" s="38"/>
      <c r="K321" s="38"/>
      <c r="L321" s="38"/>
      <c r="M321" s="20">
        <f t="shared" si="4"/>
        <v>316</v>
      </c>
      <c r="N321" s="21">
        <f>IF(M321&lt;='Informações do financiamento'!$C$6,S320,"")</f>
        <v>10517.042160939838</v>
      </c>
      <c r="O321" s="21">
        <f>IF(M321&lt;='Informações do financiamento'!$C$6,N321*($C$2),"")</f>
        <v>87.871524586007581</v>
      </c>
      <c r="P321" s="21">
        <f>IF(M321&lt;='Informações do financiamento'!$C$6,N321+O321,"")</f>
        <v>10604.913685525846</v>
      </c>
      <c r="Q321" s="21">
        <f>IF(M321&lt;='Informações do financiamento'!$C$6,'Tabelas com amortização extra'!R321-'Tabelas com amortização extra'!O321,"")</f>
        <v>85.446493400980245</v>
      </c>
      <c r="R321" s="21">
        <f>IF(M321&lt;='Informações do financiamento'!$C$6,(N321*$C$2)/(1-(1/(1+$C$2)^('Informações do financiamento'!$C$6-M320)))+T321,"")</f>
        <v>173.31801798698783</v>
      </c>
      <c r="S321" s="21">
        <f>IF(M321&lt;='Informações do financiamento'!$C$6,P321-R321,"")</f>
        <v>10431.595667538857</v>
      </c>
      <c r="T321" s="22">
        <f t="shared" si="5"/>
        <v>0</v>
      </c>
      <c r="U321" s="27"/>
    </row>
    <row r="322" spans="1:21" ht="20.25" customHeight="1">
      <c r="A322" s="27"/>
      <c r="B322" s="20">
        <f>IF(B321&lt;'Informações do financiamento'!$C$6,('Tabelas com amortização extra'!B321+1),"")</f>
        <v>317</v>
      </c>
      <c r="C322" s="21">
        <f>IF(B322&lt;='Informações do financiamento'!$C$6,H321,"")</f>
        <v>4200</v>
      </c>
      <c r="D322" s="21">
        <f>IF(B322&lt;='Informações do financiamento'!$C$6,C322*($C$2),"")</f>
        <v>35.091653871267866</v>
      </c>
      <c r="E322" s="21">
        <f>IF(B322&lt;='Informações do financiamento'!$C$6,C322+D322,"")</f>
        <v>4235.0916538712681</v>
      </c>
      <c r="F322" s="21">
        <f>IF(I321=0,IF(B322&lt;='Informações do financiamento'!$C$6,F321,""),IF(B322&lt;='Informações do financiamento'!$C$6,H321/('Informações do financiamento'!$C$6-B322+1),""))</f>
        <v>50</v>
      </c>
      <c r="G322" s="21">
        <f>IF(B322&lt;='Informações do financiamento'!$C$6,F322+D322+I322,"")</f>
        <v>85.091653871267866</v>
      </c>
      <c r="H322" s="21">
        <f>IF(B322&lt;='Informações do financiamento'!$C$6,E322-G322,"")</f>
        <v>4150</v>
      </c>
      <c r="I322" s="22">
        <f t="shared" si="3"/>
        <v>0</v>
      </c>
      <c r="J322" s="38"/>
      <c r="K322" s="38"/>
      <c r="L322" s="38"/>
      <c r="M322" s="20">
        <f t="shared" si="4"/>
        <v>317</v>
      </c>
      <c r="N322" s="21">
        <f>IF(M322&lt;='Informações do financiamento'!$C$6,S321,"")</f>
        <v>10431.595667538857</v>
      </c>
      <c r="O322" s="21">
        <f>IF(M322&lt;='Informações do financiamento'!$C$6,N322*($C$2),"")</f>
        <v>87.157605831021684</v>
      </c>
      <c r="P322" s="21">
        <f>IF(M322&lt;='Informações do financiamento'!$C$6,N322+O322,"")</f>
        <v>10518.753273369879</v>
      </c>
      <c r="Q322" s="21">
        <f>IF(M322&lt;='Informações do financiamento'!$C$6,'Tabelas com amortização extra'!R322-'Tabelas com amortização extra'!O322,"")</f>
        <v>86.160412155966199</v>
      </c>
      <c r="R322" s="21">
        <f>IF(M322&lt;='Informações do financiamento'!$C$6,(N322*$C$2)/(1-(1/(1+$C$2)^('Informações do financiamento'!$C$6-M321)))+T322,"")</f>
        <v>173.31801798698788</v>
      </c>
      <c r="S322" s="21">
        <f>IF(M322&lt;='Informações do financiamento'!$C$6,P322-R322,"")</f>
        <v>10345.43525538289</v>
      </c>
      <c r="T322" s="22">
        <f t="shared" si="5"/>
        <v>0</v>
      </c>
      <c r="U322" s="27"/>
    </row>
    <row r="323" spans="1:21" ht="20.25" customHeight="1">
      <c r="A323" s="27"/>
      <c r="B323" s="20">
        <f>IF(B322&lt;'Informações do financiamento'!$C$6,('Tabelas com amortização extra'!B322+1),"")</f>
        <v>318</v>
      </c>
      <c r="C323" s="21">
        <f>IF(B323&lt;='Informações do financiamento'!$C$6,H322,"")</f>
        <v>4150</v>
      </c>
      <c r="D323" s="21">
        <f>IF(B323&lt;='Informações do financiamento'!$C$6,C323*($C$2),"")</f>
        <v>34.673896087086106</v>
      </c>
      <c r="E323" s="21">
        <f>IF(B323&lt;='Informações do financiamento'!$C$6,C323+D323,"")</f>
        <v>4184.6738960870862</v>
      </c>
      <c r="F323" s="21">
        <f>IF(I322=0,IF(B323&lt;='Informações do financiamento'!$C$6,F322,""),IF(B323&lt;='Informações do financiamento'!$C$6,H322/('Informações do financiamento'!$C$6-B323+1),""))</f>
        <v>50</v>
      </c>
      <c r="G323" s="21">
        <f>IF(B323&lt;='Informações do financiamento'!$C$6,F323+D323+I323,"")</f>
        <v>84.673896087086106</v>
      </c>
      <c r="H323" s="21">
        <f>IF(B323&lt;='Informações do financiamento'!$C$6,E323-G323,"")</f>
        <v>4100</v>
      </c>
      <c r="I323" s="22">
        <f t="shared" si="3"/>
        <v>0</v>
      </c>
      <c r="J323" s="38"/>
      <c r="K323" s="38"/>
      <c r="L323" s="38"/>
      <c r="M323" s="20">
        <f t="shared" si="4"/>
        <v>318</v>
      </c>
      <c r="N323" s="21">
        <f>IF(M323&lt;='Informações do financiamento'!$C$6,S322,"")</f>
        <v>10345.43525538289</v>
      </c>
      <c r="O323" s="21">
        <f>IF(M323&lt;='Informações do financiamento'!$C$6,N323*($C$2),"")</f>
        <v>86.437722173692407</v>
      </c>
      <c r="P323" s="21">
        <f>IF(M323&lt;='Informações do financiamento'!$C$6,N323+O323,"")</f>
        <v>10431.872977556583</v>
      </c>
      <c r="Q323" s="21">
        <f>IF(M323&lt;='Informações do financiamento'!$C$6,'Tabelas com amortização extra'!R323-'Tabelas com amortização extra'!O323,"")</f>
        <v>86.880295813295447</v>
      </c>
      <c r="R323" s="21">
        <f>IF(M323&lt;='Informações do financiamento'!$C$6,(N323*$C$2)/(1-(1/(1+$C$2)^('Informações do financiamento'!$C$6-M322)))+T323,"")</f>
        <v>173.31801798698785</v>
      </c>
      <c r="S323" s="21">
        <f>IF(M323&lt;='Informações do financiamento'!$C$6,P323-R323,"")</f>
        <v>10258.554959569594</v>
      </c>
      <c r="T323" s="22">
        <f t="shared" si="5"/>
        <v>0</v>
      </c>
      <c r="U323" s="27"/>
    </row>
    <row r="324" spans="1:21" ht="20.25" customHeight="1">
      <c r="A324" s="27"/>
      <c r="B324" s="20">
        <f>IF(B323&lt;'Informações do financiamento'!$C$6,('Tabelas com amortização extra'!B323+1),"")</f>
        <v>319</v>
      </c>
      <c r="C324" s="21">
        <f>IF(B324&lt;='Informações do financiamento'!$C$6,H323,"")</f>
        <v>4100</v>
      </c>
      <c r="D324" s="21">
        <f>IF(B324&lt;='Informações do financiamento'!$C$6,C324*($C$2),"")</f>
        <v>34.256138302904347</v>
      </c>
      <c r="E324" s="21">
        <f>IF(B324&lt;='Informações do financiamento'!$C$6,C324+D324,"")</f>
        <v>4134.2561383029042</v>
      </c>
      <c r="F324" s="21">
        <f>IF(I323=0,IF(B324&lt;='Informações do financiamento'!$C$6,F323,""),IF(B324&lt;='Informações do financiamento'!$C$6,H323/('Informações do financiamento'!$C$6-B324+1),""))</f>
        <v>50</v>
      </c>
      <c r="G324" s="21">
        <f>IF(B324&lt;='Informações do financiamento'!$C$6,F324+D324+I324,"")</f>
        <v>84.256138302904347</v>
      </c>
      <c r="H324" s="21">
        <f>IF(B324&lt;='Informações do financiamento'!$C$6,E324-G324,"")</f>
        <v>4050</v>
      </c>
      <c r="I324" s="22">
        <f t="shared" si="3"/>
        <v>0</v>
      </c>
      <c r="J324" s="38"/>
      <c r="K324" s="38"/>
      <c r="L324" s="38"/>
      <c r="M324" s="20">
        <f t="shared" si="4"/>
        <v>319</v>
      </c>
      <c r="N324" s="21">
        <f>IF(M324&lt;='Informações do financiamento'!$C$6,S323,"")</f>
        <v>10258.554959569594</v>
      </c>
      <c r="O324" s="21">
        <f>IF(M324&lt;='Informações do financiamento'!$C$6,N324*($C$2),"")</f>
        <v>85.711823776332039</v>
      </c>
      <c r="P324" s="21">
        <f>IF(M324&lt;='Informações do financiamento'!$C$6,N324+O324,"")</f>
        <v>10344.266783345925</v>
      </c>
      <c r="Q324" s="21">
        <f>IF(M324&lt;='Informações do financiamento'!$C$6,'Tabelas com amortização extra'!R324-'Tabelas com amortização extra'!O324,"")</f>
        <v>87.606194210655815</v>
      </c>
      <c r="R324" s="21">
        <f>IF(M324&lt;='Informações do financiamento'!$C$6,(N324*$C$2)/(1-(1/(1+$C$2)^('Informações do financiamento'!$C$6-M323)))+T324,"")</f>
        <v>173.31801798698785</v>
      </c>
      <c r="S324" s="21">
        <f>IF(M324&lt;='Informações do financiamento'!$C$6,P324-R324,"")</f>
        <v>10170.948765358937</v>
      </c>
      <c r="T324" s="22">
        <f t="shared" si="5"/>
        <v>0</v>
      </c>
      <c r="U324" s="27"/>
    </row>
    <row r="325" spans="1:21" ht="20.25" customHeight="1">
      <c r="A325" s="27"/>
      <c r="B325" s="20">
        <f>IF(B324&lt;'Informações do financiamento'!$C$6,('Tabelas com amortização extra'!B324+1),"")</f>
        <v>320</v>
      </c>
      <c r="C325" s="21">
        <f>IF(B325&lt;='Informações do financiamento'!$C$6,H324,"")</f>
        <v>4050</v>
      </c>
      <c r="D325" s="21">
        <f>IF(B325&lt;='Informações do financiamento'!$C$6,C325*($C$2),"")</f>
        <v>33.838380518722587</v>
      </c>
      <c r="E325" s="21">
        <f>IF(B325&lt;='Informações do financiamento'!$C$6,C325+D325,"")</f>
        <v>4083.8383805187227</v>
      </c>
      <c r="F325" s="21">
        <f>IF(I324=0,IF(B325&lt;='Informações do financiamento'!$C$6,F324,""),IF(B325&lt;='Informações do financiamento'!$C$6,H324/('Informações do financiamento'!$C$6-B325+1),""))</f>
        <v>50</v>
      </c>
      <c r="G325" s="21">
        <f>IF(B325&lt;='Informações do financiamento'!$C$6,F325+D325+I325,"")</f>
        <v>83.838380518722587</v>
      </c>
      <c r="H325" s="21">
        <f>IF(B325&lt;='Informações do financiamento'!$C$6,E325-G325,"")</f>
        <v>4000</v>
      </c>
      <c r="I325" s="22">
        <f t="shared" si="3"/>
        <v>0</v>
      </c>
      <c r="J325" s="38"/>
      <c r="K325" s="38"/>
      <c r="L325" s="38"/>
      <c r="M325" s="20">
        <f t="shared" si="4"/>
        <v>320</v>
      </c>
      <c r="N325" s="21">
        <f>IF(M325&lt;='Informações do financiamento'!$C$6,S324,"")</f>
        <v>10170.948765358937</v>
      </c>
      <c r="O325" s="21">
        <f>IF(M325&lt;='Informações do financiamento'!$C$6,N325*($C$2),"")</f>
        <v>84.979860384851207</v>
      </c>
      <c r="P325" s="21">
        <f>IF(M325&lt;='Informações do financiamento'!$C$6,N325+O325,"")</f>
        <v>10255.928625743787</v>
      </c>
      <c r="Q325" s="21">
        <f>IF(M325&lt;='Informações do financiamento'!$C$6,'Tabelas com amortização extra'!R325-'Tabelas com amortização extra'!O325,"")</f>
        <v>88.338157602136562</v>
      </c>
      <c r="R325" s="21">
        <f>IF(M325&lt;='Informações do financiamento'!$C$6,(N325*$C$2)/(1-(1/(1+$C$2)^('Informações do financiamento'!$C$6-M324)))+T325,"")</f>
        <v>173.31801798698777</v>
      </c>
      <c r="S325" s="21">
        <f>IF(M325&lt;='Informações do financiamento'!$C$6,P325-R325,"")</f>
        <v>10082.6106077568</v>
      </c>
      <c r="T325" s="22">
        <f t="shared" si="5"/>
        <v>0</v>
      </c>
      <c r="U325" s="27"/>
    </row>
    <row r="326" spans="1:21" ht="20.25" customHeight="1">
      <c r="A326" s="27"/>
      <c r="B326" s="20">
        <f>IF(B325&lt;'Informações do financiamento'!$C$6,('Tabelas com amortização extra'!B325+1),"")</f>
        <v>321</v>
      </c>
      <c r="C326" s="21">
        <f>IF(B326&lt;='Informações do financiamento'!$C$6,H325,"")</f>
        <v>4000</v>
      </c>
      <c r="D326" s="21">
        <f>IF(B326&lt;='Informações do financiamento'!$C$6,C326*($C$2),"")</f>
        <v>33.420622734540828</v>
      </c>
      <c r="E326" s="21">
        <f>IF(B326&lt;='Informações do financiamento'!$C$6,C326+D326,"")</f>
        <v>4033.4206227345408</v>
      </c>
      <c r="F326" s="21">
        <f>IF(I325=0,IF(B326&lt;='Informações do financiamento'!$C$6,F325,""),IF(B326&lt;='Informações do financiamento'!$C$6,H325/('Informações do financiamento'!$C$6-B326+1),""))</f>
        <v>50</v>
      </c>
      <c r="G326" s="21">
        <f>IF(B326&lt;='Informações do financiamento'!$C$6,F326+D326+I326,"")</f>
        <v>83.420622734540828</v>
      </c>
      <c r="H326" s="21">
        <f>IF(B326&lt;='Informações do financiamento'!$C$6,E326-G326,"")</f>
        <v>3950</v>
      </c>
      <c r="I326" s="22">
        <f t="shared" si="3"/>
        <v>0</v>
      </c>
      <c r="J326" s="38"/>
      <c r="K326" s="38"/>
      <c r="L326" s="38"/>
      <c r="M326" s="20">
        <f t="shared" si="4"/>
        <v>321</v>
      </c>
      <c r="N326" s="21">
        <f>IF(M326&lt;='Informações do financiamento'!$C$6,S325,"")</f>
        <v>10082.6106077568</v>
      </c>
      <c r="O326" s="21">
        <f>IF(M326&lt;='Informações do financiamento'!$C$6,N326*($C$2),"")</f>
        <v>84.24178132527986</v>
      </c>
      <c r="P326" s="21">
        <f>IF(M326&lt;='Informações do financiamento'!$C$6,N326+O326,"")</f>
        <v>10166.85238908208</v>
      </c>
      <c r="Q326" s="21">
        <f>IF(M326&lt;='Informações do financiamento'!$C$6,'Tabelas com amortização extra'!R326-'Tabelas com amortização extra'!O326,"")</f>
        <v>89.076236661707966</v>
      </c>
      <c r="R326" s="21">
        <f>IF(M326&lt;='Informações do financiamento'!$C$6,(N326*$C$2)/(1-(1/(1+$C$2)^('Informações do financiamento'!$C$6-M325)))+T326,"")</f>
        <v>173.31801798698783</v>
      </c>
      <c r="S326" s="21">
        <f>IF(M326&lt;='Informações do financiamento'!$C$6,P326-R326,"")</f>
        <v>9993.534371095091</v>
      </c>
      <c r="T326" s="22">
        <f t="shared" si="5"/>
        <v>0</v>
      </c>
      <c r="U326" s="27"/>
    </row>
    <row r="327" spans="1:21" ht="20.25" customHeight="1">
      <c r="A327" s="27"/>
      <c r="B327" s="20">
        <f>IF(B326&lt;'Informações do financiamento'!$C$6,('Tabelas com amortização extra'!B326+1),"")</f>
        <v>322</v>
      </c>
      <c r="C327" s="21">
        <f>IF(B327&lt;='Informações do financiamento'!$C$6,H326,"")</f>
        <v>3950</v>
      </c>
      <c r="D327" s="21">
        <f>IF(B327&lt;='Informações do financiamento'!$C$6,C327*($C$2),"")</f>
        <v>33.002864950359069</v>
      </c>
      <c r="E327" s="21">
        <f>IF(B327&lt;='Informações do financiamento'!$C$6,C327+D327,"")</f>
        <v>3983.0028649503593</v>
      </c>
      <c r="F327" s="21">
        <f>IF(I326=0,IF(B327&lt;='Informações do financiamento'!$C$6,F326,""),IF(B327&lt;='Informações do financiamento'!$C$6,H326/('Informações do financiamento'!$C$6-B327+1),""))</f>
        <v>50</v>
      </c>
      <c r="G327" s="21">
        <f>IF(B327&lt;='Informações do financiamento'!$C$6,F327+D327+I327,"")</f>
        <v>83.002864950359069</v>
      </c>
      <c r="H327" s="21">
        <f>IF(B327&lt;='Informações do financiamento'!$C$6,E327-G327,"")</f>
        <v>3900</v>
      </c>
      <c r="I327" s="22">
        <f t="shared" si="3"/>
        <v>0</v>
      </c>
      <c r="J327" s="38"/>
      <c r="K327" s="38"/>
      <c r="L327" s="38"/>
      <c r="M327" s="20">
        <f t="shared" si="4"/>
        <v>322</v>
      </c>
      <c r="N327" s="21">
        <f>IF(M327&lt;='Informações do financiamento'!$C$6,S326,"")</f>
        <v>9993.534371095091</v>
      </c>
      <c r="O327" s="21">
        <f>IF(M327&lt;='Informações do financiamento'!$C$6,N327*($C$2),"")</f>
        <v>83.497535500258948</v>
      </c>
      <c r="P327" s="21">
        <f>IF(M327&lt;='Informações do financiamento'!$C$6,N327+O327,"")</f>
        <v>10077.03190659535</v>
      </c>
      <c r="Q327" s="21">
        <f>IF(M327&lt;='Informações do financiamento'!$C$6,'Tabelas com amortização extra'!R327-'Tabelas com amortização extra'!O327,"")</f>
        <v>89.820482486728849</v>
      </c>
      <c r="R327" s="21">
        <f>IF(M327&lt;='Informações do financiamento'!$C$6,(N327*$C$2)/(1-(1/(1+$C$2)^('Informações do financiamento'!$C$6-M326)))+T327,"")</f>
        <v>173.3180179869878</v>
      </c>
      <c r="S327" s="21">
        <f>IF(M327&lt;='Informações do financiamento'!$C$6,P327-R327,"")</f>
        <v>9903.713888608363</v>
      </c>
      <c r="T327" s="22">
        <f t="shared" si="5"/>
        <v>0</v>
      </c>
      <c r="U327" s="27"/>
    </row>
    <row r="328" spans="1:21" ht="20.25" customHeight="1">
      <c r="A328" s="27"/>
      <c r="B328" s="20">
        <f>IF(B327&lt;'Informações do financiamento'!$C$6,('Tabelas com amortização extra'!B327+1),"")</f>
        <v>323</v>
      </c>
      <c r="C328" s="21">
        <f>IF(B328&lt;='Informações do financiamento'!$C$6,H327,"")</f>
        <v>3900</v>
      </c>
      <c r="D328" s="21">
        <f>IF(B328&lt;='Informações do financiamento'!$C$6,C328*($C$2),"")</f>
        <v>32.585107166177309</v>
      </c>
      <c r="E328" s="21">
        <f>IF(B328&lt;='Informações do financiamento'!$C$6,C328+D328,"")</f>
        <v>3932.5851071661773</v>
      </c>
      <c r="F328" s="21">
        <f>IF(I327=0,IF(B328&lt;='Informações do financiamento'!$C$6,F327,""),IF(B328&lt;='Informações do financiamento'!$C$6,H327/('Informações do financiamento'!$C$6-B328+1),""))</f>
        <v>50</v>
      </c>
      <c r="G328" s="21">
        <f>IF(B328&lt;='Informações do financiamento'!$C$6,F328+D328+I328,"")</f>
        <v>82.585107166177309</v>
      </c>
      <c r="H328" s="21">
        <f>IF(B328&lt;='Informações do financiamento'!$C$6,E328-G328,"")</f>
        <v>3850</v>
      </c>
      <c r="I328" s="22">
        <f t="shared" si="3"/>
        <v>0</v>
      </c>
      <c r="J328" s="38"/>
      <c r="K328" s="38"/>
      <c r="L328" s="38"/>
      <c r="M328" s="20">
        <f t="shared" si="4"/>
        <v>323</v>
      </c>
      <c r="N328" s="21">
        <f>IF(M328&lt;='Informações do financiamento'!$C$6,S327,"")</f>
        <v>9903.713888608363</v>
      </c>
      <c r="O328" s="21">
        <f>IF(M328&lt;='Informações do financiamento'!$C$6,N328*($C$2),"")</f>
        <v>82.747071385503105</v>
      </c>
      <c r="P328" s="21">
        <f>IF(M328&lt;='Informações do financiamento'!$C$6,N328+O328,"")</f>
        <v>9986.4609599938667</v>
      </c>
      <c r="Q328" s="21">
        <f>IF(M328&lt;='Informações do financiamento'!$C$6,'Tabelas com amortização extra'!R328-'Tabelas com amortização extra'!O328,"")</f>
        <v>90.570946601484749</v>
      </c>
      <c r="R328" s="21">
        <f>IF(M328&lt;='Informações do financiamento'!$C$6,(N328*$C$2)/(1-(1/(1+$C$2)^('Informações do financiamento'!$C$6-M327)))+T328,"")</f>
        <v>173.31801798698785</v>
      </c>
      <c r="S328" s="21">
        <f>IF(M328&lt;='Informações do financiamento'!$C$6,P328-R328,"")</f>
        <v>9813.142942006878</v>
      </c>
      <c r="T328" s="22">
        <f t="shared" si="5"/>
        <v>0</v>
      </c>
      <c r="U328" s="27"/>
    </row>
    <row r="329" spans="1:21" ht="20.25" customHeight="1">
      <c r="A329" s="27"/>
      <c r="B329" s="20">
        <f>IF(B328&lt;'Informações do financiamento'!$C$6,('Tabelas com amortização extra'!B328+1),"")</f>
        <v>324</v>
      </c>
      <c r="C329" s="21">
        <f>IF(B329&lt;='Informações do financiamento'!$C$6,H328,"")</f>
        <v>3850</v>
      </c>
      <c r="D329" s="21">
        <f>IF(B329&lt;='Informações do financiamento'!$C$6,C329*($C$2),"")</f>
        <v>32.16734938199555</v>
      </c>
      <c r="E329" s="21">
        <f>IF(B329&lt;='Informações do financiamento'!$C$6,C329+D329,"")</f>
        <v>3882.1673493819953</v>
      </c>
      <c r="F329" s="21">
        <f>IF(I328=0,IF(B329&lt;='Informações do financiamento'!$C$6,F328,""),IF(B329&lt;='Informações do financiamento'!$C$6,H328/('Informações do financiamento'!$C$6-B329+1),""))</f>
        <v>50</v>
      </c>
      <c r="G329" s="21">
        <f>IF(B329&lt;='Informações do financiamento'!$C$6,F329+D329+I329,"")</f>
        <v>82.16734938199555</v>
      </c>
      <c r="H329" s="21">
        <f>IF(B329&lt;='Informações do financiamento'!$C$6,E329-G329,"")</f>
        <v>3800</v>
      </c>
      <c r="I329" s="22">
        <f t="shared" si="3"/>
        <v>0</v>
      </c>
      <c r="J329" s="38"/>
      <c r="K329" s="38"/>
      <c r="L329" s="38"/>
      <c r="M329" s="20">
        <f t="shared" si="4"/>
        <v>324</v>
      </c>
      <c r="N329" s="21">
        <f>IF(M329&lt;='Informações do financiamento'!$C$6,S328,"")</f>
        <v>9813.142942006878</v>
      </c>
      <c r="O329" s="21">
        <f>IF(M329&lt;='Informações do financiamento'!$C$6,N329*($C$2),"")</f>
        <v>81.99033702623349</v>
      </c>
      <c r="P329" s="21">
        <f>IF(M329&lt;='Informações do financiamento'!$C$6,N329+O329,"")</f>
        <v>9895.1332790331107</v>
      </c>
      <c r="Q329" s="21">
        <f>IF(M329&lt;='Informações do financiamento'!$C$6,'Tabelas com amortização extra'!R329-'Tabelas com amortização extra'!O329,"")</f>
        <v>91.327680960754364</v>
      </c>
      <c r="R329" s="21">
        <f>IF(M329&lt;='Informações do financiamento'!$C$6,(N329*$C$2)/(1-(1/(1+$C$2)^('Informações do financiamento'!$C$6-M328)))+T329,"")</f>
        <v>173.31801798698785</v>
      </c>
      <c r="S329" s="21">
        <f>IF(M329&lt;='Informações do financiamento'!$C$6,P329-R329,"")</f>
        <v>9721.815261046122</v>
      </c>
      <c r="T329" s="22">
        <f t="shared" si="5"/>
        <v>0</v>
      </c>
      <c r="U329" s="27"/>
    </row>
    <row r="330" spans="1:21" ht="20.25" customHeight="1">
      <c r="A330" s="27"/>
      <c r="B330" s="20">
        <f>IF(B329&lt;'Informações do financiamento'!$C$6,('Tabelas com amortização extra'!B329+1),"")</f>
        <v>325</v>
      </c>
      <c r="C330" s="21">
        <f>IF(B330&lt;='Informações do financiamento'!$C$6,H329,"")</f>
        <v>3800</v>
      </c>
      <c r="D330" s="21">
        <f>IF(B330&lt;='Informações do financiamento'!$C$6,C330*($C$2),"")</f>
        <v>31.749591597813787</v>
      </c>
      <c r="E330" s="21">
        <f>IF(B330&lt;='Informações do financiamento'!$C$6,C330+D330,"")</f>
        <v>3831.7495915978138</v>
      </c>
      <c r="F330" s="21">
        <f>IF(I329=0,IF(B330&lt;='Informações do financiamento'!$C$6,F329,""),IF(B330&lt;='Informações do financiamento'!$C$6,H329/('Informações do financiamento'!$C$6-B330+1),""))</f>
        <v>50</v>
      </c>
      <c r="G330" s="21">
        <f>IF(B330&lt;='Informações do financiamento'!$C$6,F330+D330+I330,"")</f>
        <v>81.74959159781379</v>
      </c>
      <c r="H330" s="21">
        <f>IF(B330&lt;='Informações do financiamento'!$C$6,E330-G330,"")</f>
        <v>3750</v>
      </c>
      <c r="I330" s="22">
        <f t="shared" si="3"/>
        <v>0</v>
      </c>
      <c r="J330" s="38"/>
      <c r="K330" s="38"/>
      <c r="L330" s="38"/>
      <c r="M330" s="20">
        <f t="shared" si="4"/>
        <v>325</v>
      </c>
      <c r="N330" s="21">
        <f>IF(M330&lt;='Informações do financiamento'!$C$6,S329,"")</f>
        <v>9721.815261046122</v>
      </c>
      <c r="O330" s="21">
        <f>IF(M330&lt;='Informações do financiamento'!$C$6,N330*($C$2),"")</f>
        <v>81.227280033580996</v>
      </c>
      <c r="P330" s="21">
        <f>IF(M330&lt;='Informações do financiamento'!$C$6,N330+O330,"")</f>
        <v>9803.0425410797034</v>
      </c>
      <c r="Q330" s="21">
        <f>IF(M330&lt;='Informações do financiamento'!$C$6,'Tabelas com amortização extra'!R330-'Tabelas com amortização extra'!O330,"")</f>
        <v>92.09073795340683</v>
      </c>
      <c r="R330" s="21">
        <f>IF(M330&lt;='Informações do financiamento'!$C$6,(N330*$C$2)/(1-(1/(1+$C$2)^('Informações do financiamento'!$C$6-M329)))+T330,"")</f>
        <v>173.31801798698783</v>
      </c>
      <c r="S330" s="21">
        <f>IF(M330&lt;='Informações do financiamento'!$C$6,P330-R330,"")</f>
        <v>9629.7245230927147</v>
      </c>
      <c r="T330" s="22">
        <f t="shared" si="5"/>
        <v>0</v>
      </c>
      <c r="U330" s="27"/>
    </row>
    <row r="331" spans="1:21" ht="20.25" customHeight="1">
      <c r="A331" s="27"/>
      <c r="B331" s="20">
        <f>IF(B330&lt;'Informações do financiamento'!$C$6,('Tabelas com amortização extra'!B330+1),"")</f>
        <v>326</v>
      </c>
      <c r="C331" s="21">
        <f>IF(B331&lt;='Informações do financiamento'!$C$6,H330,"")</f>
        <v>3750</v>
      </c>
      <c r="D331" s="21">
        <f>IF(B331&lt;='Informações do financiamento'!$C$6,C331*($C$2),"")</f>
        <v>31.331833813632027</v>
      </c>
      <c r="E331" s="21">
        <f>IF(B331&lt;='Informações do financiamento'!$C$6,C331+D331,"")</f>
        <v>3781.3318338136319</v>
      </c>
      <c r="F331" s="21">
        <f>IF(I330=0,IF(B331&lt;='Informações do financiamento'!$C$6,F330,""),IF(B331&lt;='Informações do financiamento'!$C$6,H330/('Informações do financiamento'!$C$6-B331+1),""))</f>
        <v>50</v>
      </c>
      <c r="G331" s="21">
        <f>IF(B331&lt;='Informações do financiamento'!$C$6,F331+D331+I331,"")</f>
        <v>81.331833813632031</v>
      </c>
      <c r="H331" s="21">
        <f>IF(B331&lt;='Informações do financiamento'!$C$6,E331-G331,"")</f>
        <v>3700</v>
      </c>
      <c r="I331" s="22">
        <f t="shared" si="3"/>
        <v>0</v>
      </c>
      <c r="J331" s="38"/>
      <c r="K331" s="38"/>
      <c r="L331" s="38"/>
      <c r="M331" s="20">
        <f t="shared" si="4"/>
        <v>326</v>
      </c>
      <c r="N331" s="21">
        <f>IF(M331&lt;='Informações do financiamento'!$C$6,S330,"")</f>
        <v>9629.7245230927147</v>
      </c>
      <c r="O331" s="21">
        <f>IF(M331&lt;='Informações do financiamento'!$C$6,N331*($C$2),"")</f>
        <v>80.457847580959424</v>
      </c>
      <c r="P331" s="21">
        <f>IF(M331&lt;='Informações do financiamento'!$C$6,N331+O331,"")</f>
        <v>9710.1823706736741</v>
      </c>
      <c r="Q331" s="21">
        <f>IF(M331&lt;='Informações do financiamento'!$C$6,'Tabelas com amortização extra'!R331-'Tabelas com amortização extra'!O331,"")</f>
        <v>92.860170406028431</v>
      </c>
      <c r="R331" s="21">
        <f>IF(M331&lt;='Informações do financiamento'!$C$6,(N331*$C$2)/(1-(1/(1+$C$2)^('Informações do financiamento'!$C$6-M330)))+T331,"")</f>
        <v>173.31801798698785</v>
      </c>
      <c r="S331" s="21">
        <f>IF(M331&lt;='Informações do financiamento'!$C$6,P331-R331,"")</f>
        <v>9536.8643526866854</v>
      </c>
      <c r="T331" s="22">
        <f t="shared" si="5"/>
        <v>0</v>
      </c>
      <c r="U331" s="27"/>
    </row>
    <row r="332" spans="1:21" ht="20.25" customHeight="1">
      <c r="A332" s="27"/>
      <c r="B332" s="20">
        <f>IF(B331&lt;'Informações do financiamento'!$C$6,('Tabelas com amortização extra'!B331+1),"")</f>
        <v>327</v>
      </c>
      <c r="C332" s="21">
        <f>IF(B332&lt;='Informações do financiamento'!$C$6,H331,"")</f>
        <v>3700</v>
      </c>
      <c r="D332" s="21">
        <f>IF(B332&lt;='Informações do financiamento'!$C$6,C332*($C$2),"")</f>
        <v>30.914076029450264</v>
      </c>
      <c r="E332" s="21">
        <f>IF(B332&lt;='Informações do financiamento'!$C$6,C332+D332,"")</f>
        <v>3730.9140760294504</v>
      </c>
      <c r="F332" s="21">
        <f>IF(I331=0,IF(B332&lt;='Informações do financiamento'!$C$6,F331,""),IF(B332&lt;='Informações do financiamento'!$C$6,H331/('Informações do financiamento'!$C$6-B332+1),""))</f>
        <v>50</v>
      </c>
      <c r="G332" s="21">
        <f>IF(B332&lt;='Informações do financiamento'!$C$6,F332+D332+I332,"")</f>
        <v>80.914076029450257</v>
      </c>
      <c r="H332" s="21">
        <f>IF(B332&lt;='Informações do financiamento'!$C$6,E332-G332,"")</f>
        <v>3650</v>
      </c>
      <c r="I332" s="22">
        <f t="shared" si="3"/>
        <v>0</v>
      </c>
      <c r="J332" s="38"/>
      <c r="K332" s="38"/>
      <c r="L332" s="38"/>
      <c r="M332" s="20">
        <f t="shared" si="4"/>
        <v>327</v>
      </c>
      <c r="N332" s="21">
        <f>IF(M332&lt;='Informações do financiamento'!$C$6,S331,"")</f>
        <v>9536.8643526866854</v>
      </c>
      <c r="O332" s="21">
        <f>IF(M332&lt;='Informações do financiamento'!$C$6,N332*($C$2),"")</f>
        <v>79.681986400408164</v>
      </c>
      <c r="P332" s="21">
        <f>IF(M332&lt;='Informações do financiamento'!$C$6,N332+O332,"")</f>
        <v>9616.5463390870937</v>
      </c>
      <c r="Q332" s="21">
        <f>IF(M332&lt;='Informações do financiamento'!$C$6,'Tabelas com amortização extra'!R332-'Tabelas com amortização extra'!O332,"")</f>
        <v>93.636031586579634</v>
      </c>
      <c r="R332" s="21">
        <f>IF(M332&lt;='Informações do financiamento'!$C$6,(N332*$C$2)/(1-(1/(1+$C$2)^('Informações do financiamento'!$C$6-M331)))+T332,"")</f>
        <v>173.3180179869878</v>
      </c>
      <c r="S332" s="21">
        <f>IF(M332&lt;='Informações do financiamento'!$C$6,P332-R332,"")</f>
        <v>9443.2283211001049</v>
      </c>
      <c r="T332" s="22">
        <f t="shared" si="5"/>
        <v>0</v>
      </c>
      <c r="U332" s="27"/>
    </row>
    <row r="333" spans="1:21" ht="20.25" customHeight="1">
      <c r="A333" s="27"/>
      <c r="B333" s="20">
        <f>IF(B332&lt;'Informações do financiamento'!$C$6,('Tabelas com amortização extra'!B332+1),"")</f>
        <v>328</v>
      </c>
      <c r="C333" s="21">
        <f>IF(B333&lt;='Informações do financiamento'!$C$6,H332,"")</f>
        <v>3650</v>
      </c>
      <c r="D333" s="21">
        <f>IF(B333&lt;='Informações do financiamento'!$C$6,C333*($C$2),"")</f>
        <v>30.496318245268505</v>
      </c>
      <c r="E333" s="21">
        <f>IF(B333&lt;='Informações do financiamento'!$C$6,C333+D333,"")</f>
        <v>3680.4963182452684</v>
      </c>
      <c r="F333" s="21">
        <f>IF(I332=0,IF(B333&lt;='Informações do financiamento'!$C$6,F332,""),IF(B333&lt;='Informações do financiamento'!$C$6,H332/('Informações do financiamento'!$C$6-B333+1),""))</f>
        <v>50</v>
      </c>
      <c r="G333" s="21">
        <f>IF(B333&lt;='Informações do financiamento'!$C$6,F333+D333+I333,"")</f>
        <v>80.496318245268498</v>
      </c>
      <c r="H333" s="21">
        <f>IF(B333&lt;='Informações do financiamento'!$C$6,E333-G333,"")</f>
        <v>3600</v>
      </c>
      <c r="I333" s="22">
        <f t="shared" si="3"/>
        <v>0</v>
      </c>
      <c r="J333" s="38"/>
      <c r="K333" s="38"/>
      <c r="L333" s="38"/>
      <c r="M333" s="20">
        <f t="shared" si="4"/>
        <v>328</v>
      </c>
      <c r="N333" s="21">
        <f>IF(M333&lt;='Informações do financiamento'!$C$6,S332,"")</f>
        <v>9443.2283211001049</v>
      </c>
      <c r="O333" s="21">
        <f>IF(M333&lt;='Informações do financiamento'!$C$6,N333*($C$2),"")</f>
        <v>78.899642778904493</v>
      </c>
      <c r="P333" s="21">
        <f>IF(M333&lt;='Informações do financiamento'!$C$6,N333+O333,"")</f>
        <v>9522.1279638790093</v>
      </c>
      <c r="Q333" s="21">
        <f>IF(M333&lt;='Informações do financiamento'!$C$6,'Tabelas com amortização extra'!R333-'Tabelas com amortização extra'!O333,"")</f>
        <v>94.418375208083305</v>
      </c>
      <c r="R333" s="21">
        <f>IF(M333&lt;='Informações do financiamento'!$C$6,(N333*$C$2)/(1-(1/(1+$C$2)^('Informações do financiamento'!$C$6-M332)))+T333,"")</f>
        <v>173.3180179869878</v>
      </c>
      <c r="S333" s="21">
        <f>IF(M333&lt;='Informações do financiamento'!$C$6,P333-R333,"")</f>
        <v>9348.8099458920224</v>
      </c>
      <c r="T333" s="22">
        <f t="shared" si="5"/>
        <v>0</v>
      </c>
      <c r="U333" s="27"/>
    </row>
    <row r="334" spans="1:21" ht="20.25" customHeight="1">
      <c r="A334" s="27"/>
      <c r="B334" s="20">
        <f>IF(B333&lt;'Informações do financiamento'!$C$6,('Tabelas com amortização extra'!B333+1),"")</f>
        <v>329</v>
      </c>
      <c r="C334" s="21">
        <f>IF(B334&lt;='Informações do financiamento'!$C$6,H333,"")</f>
        <v>3600</v>
      </c>
      <c r="D334" s="21">
        <f>IF(B334&lt;='Informações do financiamento'!$C$6,C334*($C$2),"")</f>
        <v>30.078560461086745</v>
      </c>
      <c r="E334" s="21">
        <f>IF(B334&lt;='Informações do financiamento'!$C$6,C334+D334,"")</f>
        <v>3630.0785604610869</v>
      </c>
      <c r="F334" s="21">
        <f>IF(I333=0,IF(B334&lt;='Informações do financiamento'!$C$6,F333,""),IF(B334&lt;='Informações do financiamento'!$C$6,H333/('Informações do financiamento'!$C$6-B334+1),""))</f>
        <v>50</v>
      </c>
      <c r="G334" s="21">
        <f>IF(B334&lt;='Informações do financiamento'!$C$6,F334+D334+I334,"")</f>
        <v>80.078560461086738</v>
      </c>
      <c r="H334" s="21">
        <f>IF(B334&lt;='Informações do financiamento'!$C$6,E334-G334,"")</f>
        <v>3550</v>
      </c>
      <c r="I334" s="22">
        <f t="shared" si="3"/>
        <v>0</v>
      </c>
      <c r="J334" s="38"/>
      <c r="K334" s="38"/>
      <c r="L334" s="38"/>
      <c r="M334" s="20">
        <f t="shared" si="4"/>
        <v>329</v>
      </c>
      <c r="N334" s="21">
        <f>IF(M334&lt;='Informações do financiamento'!$C$6,S333,"")</f>
        <v>9348.8099458920224</v>
      </c>
      <c r="O334" s="21">
        <f>IF(M334&lt;='Informações do financiamento'!$C$6,N334*($C$2),"")</f>
        <v>78.110762554645078</v>
      </c>
      <c r="P334" s="21">
        <f>IF(M334&lt;='Informações do financiamento'!$C$6,N334+O334,"")</f>
        <v>9426.920708446667</v>
      </c>
      <c r="Q334" s="21">
        <f>IF(M334&lt;='Informações do financiamento'!$C$6,'Tabelas com amortização extra'!R334-'Tabelas com amortização extra'!O334,"")</f>
        <v>95.207255432342748</v>
      </c>
      <c r="R334" s="21">
        <f>IF(M334&lt;='Informações do financiamento'!$C$6,(N334*$C$2)/(1-(1/(1+$C$2)^('Informações do financiamento'!$C$6-M333)))+T334,"")</f>
        <v>173.31801798698783</v>
      </c>
      <c r="S334" s="21">
        <f>IF(M334&lt;='Informações do financiamento'!$C$6,P334-R334,"")</f>
        <v>9253.6026904596783</v>
      </c>
      <c r="T334" s="22">
        <f t="shared" si="5"/>
        <v>0</v>
      </c>
      <c r="U334" s="27"/>
    </row>
    <row r="335" spans="1:21" ht="20.25" customHeight="1">
      <c r="A335" s="27"/>
      <c r="B335" s="20">
        <f>IF(B334&lt;'Informações do financiamento'!$C$6,('Tabelas com amortização extra'!B334+1),"")</f>
        <v>330</v>
      </c>
      <c r="C335" s="21">
        <f>IF(B335&lt;='Informações do financiamento'!$C$6,H334,"")</f>
        <v>3550</v>
      </c>
      <c r="D335" s="21">
        <f>IF(B335&lt;='Informações do financiamento'!$C$6,C335*($C$2),"")</f>
        <v>29.660802676904986</v>
      </c>
      <c r="E335" s="21">
        <f>IF(B335&lt;='Informações do financiamento'!$C$6,C335+D335,"")</f>
        <v>3579.660802676905</v>
      </c>
      <c r="F335" s="21">
        <f>IF(I334=0,IF(B335&lt;='Informações do financiamento'!$C$6,F334,""),IF(B335&lt;='Informações do financiamento'!$C$6,H334/('Informações do financiamento'!$C$6-B335+1),""))</f>
        <v>50</v>
      </c>
      <c r="G335" s="21">
        <f>IF(B335&lt;='Informações do financiamento'!$C$6,F335+D335+I335,"")</f>
        <v>79.660802676904979</v>
      </c>
      <c r="H335" s="21">
        <f>IF(B335&lt;='Informações do financiamento'!$C$6,E335-G335,"")</f>
        <v>3500</v>
      </c>
      <c r="I335" s="22">
        <f t="shared" si="3"/>
        <v>0</v>
      </c>
      <c r="J335" s="38"/>
      <c r="K335" s="38"/>
      <c r="L335" s="38"/>
      <c r="M335" s="20">
        <f t="shared" si="4"/>
        <v>330</v>
      </c>
      <c r="N335" s="21">
        <f>IF(M335&lt;='Informações do financiamento'!$C$6,S334,"")</f>
        <v>9253.6026904596783</v>
      </c>
      <c r="O335" s="21">
        <f>IF(M335&lt;='Informações do financiamento'!$C$6,N335*($C$2),"")</f>
        <v>77.315291113296226</v>
      </c>
      <c r="P335" s="21">
        <f>IF(M335&lt;='Informações do financiamento'!$C$6,N335+O335,"")</f>
        <v>9330.9179815729749</v>
      </c>
      <c r="Q335" s="21">
        <f>IF(M335&lt;='Informações do financiamento'!$C$6,'Tabelas com amortização extra'!R335-'Tabelas com amortização extra'!O335,"")</f>
        <v>96.002726873691572</v>
      </c>
      <c r="R335" s="21">
        <f>IF(M335&lt;='Informações do financiamento'!$C$6,(N335*$C$2)/(1-(1/(1+$C$2)^('Informações do financiamento'!$C$6-M334)))+T335,"")</f>
        <v>173.3180179869878</v>
      </c>
      <c r="S335" s="21">
        <f>IF(M335&lt;='Informações do financiamento'!$C$6,P335-R335,"")</f>
        <v>9157.599963585988</v>
      </c>
      <c r="T335" s="22">
        <f t="shared" si="5"/>
        <v>0</v>
      </c>
      <c r="U335" s="27"/>
    </row>
    <row r="336" spans="1:21" ht="20.25" customHeight="1">
      <c r="A336" s="27"/>
      <c r="B336" s="20">
        <f>IF(B335&lt;'Informações do financiamento'!$C$6,('Tabelas com amortização extra'!B335+1),"")</f>
        <v>331</v>
      </c>
      <c r="C336" s="21">
        <f>IF(B336&lt;='Informações do financiamento'!$C$6,H335,"")</f>
        <v>3500</v>
      </c>
      <c r="D336" s="21">
        <f>IF(B336&lt;='Informações do financiamento'!$C$6,C336*($C$2),"")</f>
        <v>29.243044892723226</v>
      </c>
      <c r="E336" s="21">
        <f>IF(B336&lt;='Informações do financiamento'!$C$6,C336+D336,"")</f>
        <v>3529.2430448927234</v>
      </c>
      <c r="F336" s="21">
        <f>IF(I335=0,IF(B336&lt;='Informações do financiamento'!$C$6,F335,""),IF(B336&lt;='Informações do financiamento'!$C$6,H335/('Informações do financiamento'!$C$6-B336+1),""))</f>
        <v>50</v>
      </c>
      <c r="G336" s="21">
        <f>IF(B336&lt;='Informações do financiamento'!$C$6,F336+D336+I336,"")</f>
        <v>79.243044892723219</v>
      </c>
      <c r="H336" s="21">
        <f>IF(B336&lt;='Informações do financiamento'!$C$6,E336-G336,"")</f>
        <v>3450</v>
      </c>
      <c r="I336" s="22">
        <f t="shared" si="3"/>
        <v>0</v>
      </c>
      <c r="J336" s="38"/>
      <c r="K336" s="38"/>
      <c r="L336" s="38"/>
      <c r="M336" s="20">
        <f t="shared" si="4"/>
        <v>331</v>
      </c>
      <c r="N336" s="21">
        <f>IF(M336&lt;='Informações do financiamento'!$C$6,S335,"")</f>
        <v>9157.599963585988</v>
      </c>
      <c r="O336" s="21">
        <f>IF(M336&lt;='Informações do financiamento'!$C$6,N336*($C$2),"")</f>
        <v>76.513173384213033</v>
      </c>
      <c r="P336" s="21">
        <f>IF(M336&lt;='Informações do financiamento'!$C$6,N336+O336,"")</f>
        <v>9234.1131369702016</v>
      </c>
      <c r="Q336" s="21">
        <f>IF(M336&lt;='Informações do financiamento'!$C$6,'Tabelas com amortização extra'!R336-'Tabelas com amortização extra'!O336,"")</f>
        <v>96.804844602774793</v>
      </c>
      <c r="R336" s="21">
        <f>IF(M336&lt;='Informações do financiamento'!$C$6,(N336*$C$2)/(1-(1/(1+$C$2)^('Informações do financiamento'!$C$6-M335)))+T336,"")</f>
        <v>173.31801798698783</v>
      </c>
      <c r="S336" s="21">
        <f>IF(M336&lt;='Informações do financiamento'!$C$6,P336-R336,"")</f>
        <v>9060.7951189832129</v>
      </c>
      <c r="T336" s="22">
        <f t="shared" si="5"/>
        <v>0</v>
      </c>
      <c r="U336" s="27"/>
    </row>
    <row r="337" spans="1:21" ht="20.25" customHeight="1">
      <c r="A337" s="27"/>
      <c r="B337" s="20">
        <f>IF(B336&lt;'Informações do financiamento'!$C$6,('Tabelas com amortização extra'!B336+1),"")</f>
        <v>332</v>
      </c>
      <c r="C337" s="21">
        <f>IF(B337&lt;='Informações do financiamento'!$C$6,H336,"")</f>
        <v>3450</v>
      </c>
      <c r="D337" s="21">
        <f>IF(B337&lt;='Informações do financiamento'!$C$6,C337*($C$2),"")</f>
        <v>28.825287108541463</v>
      </c>
      <c r="E337" s="21">
        <f>IF(B337&lt;='Informações do financiamento'!$C$6,C337+D337,"")</f>
        <v>3478.8252871085415</v>
      </c>
      <c r="F337" s="21">
        <f>IF(I336=0,IF(B337&lt;='Informações do financiamento'!$C$6,F336,""),IF(B337&lt;='Informações do financiamento'!$C$6,H336/('Informações do financiamento'!$C$6-B337+1),""))</f>
        <v>50</v>
      </c>
      <c r="G337" s="21">
        <f>IF(B337&lt;='Informações do financiamento'!$C$6,F337+D337+I337,"")</f>
        <v>78.82528710854146</v>
      </c>
      <c r="H337" s="21">
        <f>IF(B337&lt;='Informações do financiamento'!$C$6,E337-G337,"")</f>
        <v>3400</v>
      </c>
      <c r="I337" s="22">
        <f t="shared" si="3"/>
        <v>0</v>
      </c>
      <c r="J337" s="38"/>
      <c r="K337" s="38"/>
      <c r="L337" s="38"/>
      <c r="M337" s="20">
        <f t="shared" si="4"/>
        <v>332</v>
      </c>
      <c r="N337" s="21">
        <f>IF(M337&lt;='Informações do financiamento'!$C$6,S336,"")</f>
        <v>9060.7951189832129</v>
      </c>
      <c r="O337" s="21">
        <f>IF(M337&lt;='Informações do financiamento'!$C$6,N337*($C$2),"")</f>
        <v>75.704353836626737</v>
      </c>
      <c r="P337" s="21">
        <f>IF(M337&lt;='Informações do financiamento'!$C$6,N337+O337,"")</f>
        <v>9136.4994728198399</v>
      </c>
      <c r="Q337" s="21">
        <f>IF(M337&lt;='Informações do financiamento'!$C$6,'Tabelas com amortização extra'!R337-'Tabelas com amortização extra'!O337,"")</f>
        <v>97.613664150361146</v>
      </c>
      <c r="R337" s="21">
        <f>IF(M337&lt;='Informações do financiamento'!$C$6,(N337*$C$2)/(1-(1/(1+$C$2)^('Informações do financiamento'!$C$6-M336)))+T337,"")</f>
        <v>173.31801798698788</v>
      </c>
      <c r="S337" s="21">
        <f>IF(M337&lt;='Informações do financiamento'!$C$6,P337-R337,"")</f>
        <v>8963.1814548328512</v>
      </c>
      <c r="T337" s="22">
        <f t="shared" si="5"/>
        <v>0</v>
      </c>
      <c r="U337" s="27"/>
    </row>
    <row r="338" spans="1:21" ht="20.25" customHeight="1">
      <c r="A338" s="27"/>
      <c r="B338" s="20">
        <f>IF(B337&lt;'Informações do financiamento'!$C$6,('Tabelas com amortização extra'!B337+1),"")</f>
        <v>333</v>
      </c>
      <c r="C338" s="21">
        <f>IF(B338&lt;='Informações do financiamento'!$C$6,H337,"")</f>
        <v>3400</v>
      </c>
      <c r="D338" s="21">
        <f>IF(B338&lt;='Informações do financiamento'!$C$6,C338*($C$2),"")</f>
        <v>28.407529324359704</v>
      </c>
      <c r="E338" s="21">
        <f>IF(B338&lt;='Informações do financiamento'!$C$6,C338+D338,"")</f>
        <v>3428.4075293243595</v>
      </c>
      <c r="F338" s="21">
        <f>IF(I337=0,IF(B338&lt;='Informações do financiamento'!$C$6,F337,""),IF(B338&lt;='Informações do financiamento'!$C$6,H337/('Informações do financiamento'!$C$6-B338+1),""))</f>
        <v>50</v>
      </c>
      <c r="G338" s="21">
        <f>IF(B338&lt;='Informações do financiamento'!$C$6,F338+D338+I338,"")</f>
        <v>78.4075293243597</v>
      </c>
      <c r="H338" s="21">
        <f>IF(B338&lt;='Informações do financiamento'!$C$6,E338-G338,"")</f>
        <v>3350</v>
      </c>
      <c r="I338" s="22">
        <f t="shared" si="3"/>
        <v>0</v>
      </c>
      <c r="J338" s="38"/>
      <c r="K338" s="38"/>
      <c r="L338" s="38"/>
      <c r="M338" s="20">
        <f t="shared" si="4"/>
        <v>333</v>
      </c>
      <c r="N338" s="21">
        <f>IF(M338&lt;='Informações do financiamento'!$C$6,S337,"")</f>
        <v>8963.1814548328512</v>
      </c>
      <c r="O338" s="21">
        <f>IF(M338&lt;='Informações do financiamento'!$C$6,N338*($C$2),"")</f>
        <v>74.888776475800384</v>
      </c>
      <c r="P338" s="21">
        <f>IF(M338&lt;='Informações do financiamento'!$C$6,N338+O338,"")</f>
        <v>9038.0702313086513</v>
      </c>
      <c r="Q338" s="21">
        <f>IF(M338&lt;='Informações do financiamento'!$C$6,'Tabelas com amortização extra'!R338-'Tabelas com amortização extra'!O338,"")</f>
        <v>98.429241511187499</v>
      </c>
      <c r="R338" s="21">
        <f>IF(M338&lt;='Informações do financiamento'!$C$6,(N338*$C$2)/(1-(1/(1+$C$2)^('Informações do financiamento'!$C$6-M337)))+T338,"")</f>
        <v>173.31801798698788</v>
      </c>
      <c r="S338" s="21">
        <f>IF(M338&lt;='Informações do financiamento'!$C$6,P338-R338,"")</f>
        <v>8864.7522133216626</v>
      </c>
      <c r="T338" s="22">
        <f t="shared" si="5"/>
        <v>0</v>
      </c>
      <c r="U338" s="27"/>
    </row>
    <row r="339" spans="1:21" ht="20.25" customHeight="1">
      <c r="A339" s="27"/>
      <c r="B339" s="20">
        <f>IF(B338&lt;'Informações do financiamento'!$C$6,('Tabelas com amortização extra'!B338+1),"")</f>
        <v>334</v>
      </c>
      <c r="C339" s="21">
        <f>IF(B339&lt;='Informações do financiamento'!$C$6,H338,"")</f>
        <v>3350</v>
      </c>
      <c r="D339" s="21">
        <f>IF(B339&lt;='Informações do financiamento'!$C$6,C339*($C$2),"")</f>
        <v>27.989771540177944</v>
      </c>
      <c r="E339" s="21">
        <f>IF(B339&lt;='Informações do financiamento'!$C$6,C339+D339,"")</f>
        <v>3377.989771540178</v>
      </c>
      <c r="F339" s="21">
        <f>IF(I338=0,IF(B339&lt;='Informações do financiamento'!$C$6,F338,""),IF(B339&lt;='Informações do financiamento'!$C$6,H338/('Informações do financiamento'!$C$6-B339+1),""))</f>
        <v>50</v>
      </c>
      <c r="G339" s="21">
        <f>IF(B339&lt;='Informações do financiamento'!$C$6,F339+D339+I339,"")</f>
        <v>77.989771540177941</v>
      </c>
      <c r="H339" s="21">
        <f>IF(B339&lt;='Informações do financiamento'!$C$6,E339-G339,"")</f>
        <v>3300</v>
      </c>
      <c r="I339" s="22">
        <f t="shared" si="3"/>
        <v>0</v>
      </c>
      <c r="J339" s="38"/>
      <c r="K339" s="38"/>
      <c r="L339" s="38"/>
      <c r="M339" s="20">
        <f t="shared" si="4"/>
        <v>334</v>
      </c>
      <c r="N339" s="21">
        <f>IF(M339&lt;='Informações do financiamento'!$C$6,S338,"")</f>
        <v>8864.7522133216626</v>
      </c>
      <c r="O339" s="21">
        <f>IF(M339&lt;='Informações do financiamento'!$C$6,N339*($C$2),"")</f>
        <v>74.066384839152263</v>
      </c>
      <c r="P339" s="21">
        <f>IF(M339&lt;='Informações do financiamento'!$C$6,N339+O339,"")</f>
        <v>8938.8185981608149</v>
      </c>
      <c r="Q339" s="21">
        <f>IF(M339&lt;='Informações do financiamento'!$C$6,'Tabelas com amortização extra'!R339-'Tabelas com amortização extra'!O339,"")</f>
        <v>99.251633147835591</v>
      </c>
      <c r="R339" s="21">
        <f>IF(M339&lt;='Informações do financiamento'!$C$6,(N339*$C$2)/(1-(1/(1+$C$2)^('Informações do financiamento'!$C$6-M338)))+T339,"")</f>
        <v>173.31801798698785</v>
      </c>
      <c r="S339" s="21">
        <f>IF(M339&lt;='Informações do financiamento'!$C$6,P339-R339,"")</f>
        <v>8765.5005801738262</v>
      </c>
      <c r="T339" s="22">
        <f t="shared" si="5"/>
        <v>0</v>
      </c>
      <c r="U339" s="27"/>
    </row>
    <row r="340" spans="1:21" ht="20.25" customHeight="1">
      <c r="A340" s="27"/>
      <c r="B340" s="20">
        <f>IF(B339&lt;'Informações do financiamento'!$C$6,('Tabelas com amortização extra'!B339+1),"")</f>
        <v>335</v>
      </c>
      <c r="C340" s="21">
        <f>IF(B340&lt;='Informações do financiamento'!$C$6,H339,"")</f>
        <v>3300</v>
      </c>
      <c r="D340" s="21">
        <f>IF(B340&lt;='Informações do financiamento'!$C$6,C340*($C$2),"")</f>
        <v>27.572013755996181</v>
      </c>
      <c r="E340" s="21">
        <f>IF(B340&lt;='Informações do financiamento'!$C$6,C340+D340,"")</f>
        <v>3327.5720137559961</v>
      </c>
      <c r="F340" s="21">
        <f>IF(I339=0,IF(B340&lt;='Informações do financiamento'!$C$6,F339,""),IF(B340&lt;='Informações do financiamento'!$C$6,H339/('Informações do financiamento'!$C$6-B340+1),""))</f>
        <v>50</v>
      </c>
      <c r="G340" s="21">
        <f>IF(B340&lt;='Informações do financiamento'!$C$6,F340+D340+I340,"")</f>
        <v>77.572013755996181</v>
      </c>
      <c r="H340" s="21">
        <f>IF(B340&lt;='Informações do financiamento'!$C$6,E340-G340,"")</f>
        <v>3250</v>
      </c>
      <c r="I340" s="22">
        <f t="shared" si="3"/>
        <v>0</v>
      </c>
      <c r="J340" s="38"/>
      <c r="K340" s="38"/>
      <c r="L340" s="38"/>
      <c r="M340" s="20">
        <f t="shared" si="4"/>
        <v>335</v>
      </c>
      <c r="N340" s="21">
        <f>IF(M340&lt;='Informações do financiamento'!$C$6,S339,"")</f>
        <v>8765.5005801738262</v>
      </c>
      <c r="O340" s="21">
        <f>IF(M340&lt;='Informações do financiamento'!$C$6,N340*($C$2),"")</f>
        <v>73.237121992347042</v>
      </c>
      <c r="P340" s="21">
        <f>IF(M340&lt;='Informações do financiamento'!$C$6,N340+O340,"")</f>
        <v>8838.7377021661723</v>
      </c>
      <c r="Q340" s="21">
        <f>IF(M340&lt;='Informações do financiamento'!$C$6,'Tabelas com amortização extra'!R340-'Tabelas com amortização extra'!O340,"")</f>
        <v>100.08089599464078</v>
      </c>
      <c r="R340" s="21">
        <f>IF(M340&lt;='Informações do financiamento'!$C$6,(N340*$C$2)/(1-(1/(1+$C$2)^('Informações do financiamento'!$C$6-M339)))+T340,"")</f>
        <v>173.31801798698783</v>
      </c>
      <c r="S340" s="21">
        <f>IF(M340&lt;='Informações do financiamento'!$C$6,P340-R340,"")</f>
        <v>8665.4196841791836</v>
      </c>
      <c r="T340" s="22">
        <f t="shared" si="5"/>
        <v>0</v>
      </c>
      <c r="U340" s="27"/>
    </row>
    <row r="341" spans="1:21" ht="20.25" customHeight="1">
      <c r="A341" s="27"/>
      <c r="B341" s="20">
        <f>IF(B340&lt;'Informações do financiamento'!$C$6,('Tabelas com amortização extra'!B340+1),"")</f>
        <v>336</v>
      </c>
      <c r="C341" s="21">
        <f>IF(B341&lt;='Informações do financiamento'!$C$6,H340,"")</f>
        <v>3250</v>
      </c>
      <c r="D341" s="21">
        <f>IF(B341&lt;='Informações do financiamento'!$C$6,C341*($C$2),"")</f>
        <v>27.154255971814422</v>
      </c>
      <c r="E341" s="21">
        <f>IF(B341&lt;='Informações do financiamento'!$C$6,C341+D341,"")</f>
        <v>3277.1542559718146</v>
      </c>
      <c r="F341" s="21">
        <f>IF(I340=0,IF(B341&lt;='Informações do financiamento'!$C$6,F340,""),IF(B341&lt;='Informações do financiamento'!$C$6,H340/('Informações do financiamento'!$C$6-B341+1),""))</f>
        <v>50</v>
      </c>
      <c r="G341" s="21">
        <f>IF(B341&lt;='Informações do financiamento'!$C$6,F341+D341+I341,"")</f>
        <v>77.154255971814422</v>
      </c>
      <c r="H341" s="21">
        <f>IF(B341&lt;='Informações do financiamento'!$C$6,E341-G341,"")</f>
        <v>3200</v>
      </c>
      <c r="I341" s="22">
        <f t="shared" si="3"/>
        <v>0</v>
      </c>
      <c r="J341" s="38"/>
      <c r="K341" s="38"/>
      <c r="L341" s="38"/>
      <c r="M341" s="20">
        <f t="shared" si="4"/>
        <v>336</v>
      </c>
      <c r="N341" s="21">
        <f>IF(M341&lt;='Informações do financiamento'!$C$6,S340,"")</f>
        <v>8665.4196841791836</v>
      </c>
      <c r="O341" s="21">
        <f>IF(M341&lt;='Informações do financiamento'!$C$6,N341*($C$2),"")</f>
        <v>72.400930525354113</v>
      </c>
      <c r="P341" s="21">
        <f>IF(M341&lt;='Informações do financiamento'!$C$6,N341+O341,"")</f>
        <v>8737.8206147045385</v>
      </c>
      <c r="Q341" s="21">
        <f>IF(M341&lt;='Informações do financiamento'!$C$6,'Tabelas com amortização extra'!R341-'Tabelas com amortização extra'!O341,"")</f>
        <v>100.91708746163374</v>
      </c>
      <c r="R341" s="21">
        <f>IF(M341&lt;='Informações do financiamento'!$C$6,(N341*$C$2)/(1-(1/(1+$C$2)^('Informações do financiamento'!$C$6-M340)))+T341,"")</f>
        <v>173.31801798698785</v>
      </c>
      <c r="S341" s="21">
        <f>IF(M341&lt;='Informações do financiamento'!$C$6,P341-R341,"")</f>
        <v>8564.5025967175497</v>
      </c>
      <c r="T341" s="22">
        <f t="shared" si="5"/>
        <v>0</v>
      </c>
      <c r="U341" s="27"/>
    </row>
    <row r="342" spans="1:21" ht="20.25" customHeight="1">
      <c r="A342" s="27"/>
      <c r="B342" s="20">
        <f>IF(B341&lt;'Informações do financiamento'!$C$6,('Tabelas com amortização extra'!B341+1),"")</f>
        <v>337</v>
      </c>
      <c r="C342" s="21">
        <f>IF(B342&lt;='Informações do financiamento'!$C$6,H341,"")</f>
        <v>3200</v>
      </c>
      <c r="D342" s="21">
        <f>IF(B342&lt;='Informações do financiamento'!$C$6,C342*($C$2),"")</f>
        <v>26.736498187632662</v>
      </c>
      <c r="E342" s="21">
        <f>IF(B342&lt;='Informações do financiamento'!$C$6,C342+D342,"")</f>
        <v>3226.7364981876326</v>
      </c>
      <c r="F342" s="21">
        <f>IF(I341=0,IF(B342&lt;='Informações do financiamento'!$C$6,F341,""),IF(B342&lt;='Informações do financiamento'!$C$6,H341/('Informações do financiamento'!$C$6-B342+1),""))</f>
        <v>50</v>
      </c>
      <c r="G342" s="21">
        <f>IF(B342&lt;='Informações do financiamento'!$C$6,F342+D342+I342,"")</f>
        <v>76.736498187632662</v>
      </c>
      <c r="H342" s="21">
        <f>IF(B342&lt;='Informações do financiamento'!$C$6,E342-G342,"")</f>
        <v>3150</v>
      </c>
      <c r="I342" s="22">
        <f t="shared" si="3"/>
        <v>0</v>
      </c>
      <c r="J342" s="38"/>
      <c r="K342" s="38"/>
      <c r="L342" s="38"/>
      <c r="M342" s="20">
        <f t="shared" si="4"/>
        <v>337</v>
      </c>
      <c r="N342" s="21">
        <f>IF(M342&lt;='Informações do financiamento'!$C$6,S341,"")</f>
        <v>8564.5025967175497</v>
      </c>
      <c r="O342" s="21">
        <f>IF(M342&lt;='Informações do financiamento'!$C$6,N342*($C$2),"")</f>
        <v>71.557752548473118</v>
      </c>
      <c r="P342" s="21">
        <f>IF(M342&lt;='Informações do financiamento'!$C$6,N342+O342,"")</f>
        <v>8636.060349266023</v>
      </c>
      <c r="Q342" s="21">
        <f>IF(M342&lt;='Informações do financiamento'!$C$6,'Tabelas com amortização extra'!R342-'Tabelas com amortização extra'!O342,"")</f>
        <v>101.76026543851471</v>
      </c>
      <c r="R342" s="21">
        <f>IF(M342&lt;='Informações do financiamento'!$C$6,(N342*$C$2)/(1-(1/(1+$C$2)^('Informações do financiamento'!$C$6-M341)))+T342,"")</f>
        <v>173.31801798698783</v>
      </c>
      <c r="S342" s="21">
        <f>IF(M342&lt;='Informações do financiamento'!$C$6,P342-R342,"")</f>
        <v>8462.7423312790343</v>
      </c>
      <c r="T342" s="22">
        <f t="shared" si="5"/>
        <v>0</v>
      </c>
      <c r="U342" s="27"/>
    </row>
    <row r="343" spans="1:21" ht="20.25" customHeight="1">
      <c r="A343" s="27"/>
      <c r="B343" s="20">
        <f>IF(B342&lt;'Informações do financiamento'!$C$6,('Tabelas com amortização extra'!B342+1),"")</f>
        <v>338</v>
      </c>
      <c r="C343" s="21">
        <f>IF(B343&lt;='Informações do financiamento'!$C$6,H342,"")</f>
        <v>3150</v>
      </c>
      <c r="D343" s="21">
        <f>IF(B343&lt;='Informações do financiamento'!$C$6,C343*($C$2),"")</f>
        <v>26.318740403450903</v>
      </c>
      <c r="E343" s="21">
        <f>IF(B343&lt;='Informações do financiamento'!$C$6,C343+D343,"")</f>
        <v>3176.3187404034511</v>
      </c>
      <c r="F343" s="21">
        <f>IF(I342=0,IF(B343&lt;='Informações do financiamento'!$C$6,F342,""),IF(B343&lt;='Informações do financiamento'!$C$6,H342/('Informações do financiamento'!$C$6-B343+1),""))</f>
        <v>50</v>
      </c>
      <c r="G343" s="21">
        <f>IF(B343&lt;='Informações do financiamento'!$C$6,F343+D343+I343,"")</f>
        <v>76.318740403450903</v>
      </c>
      <c r="H343" s="21">
        <f>IF(B343&lt;='Informações do financiamento'!$C$6,E343-G343,"")</f>
        <v>3100</v>
      </c>
      <c r="I343" s="22">
        <f t="shared" si="3"/>
        <v>0</v>
      </c>
      <c r="J343" s="38"/>
      <c r="K343" s="38"/>
      <c r="L343" s="38"/>
      <c r="M343" s="20">
        <f t="shared" si="4"/>
        <v>338</v>
      </c>
      <c r="N343" s="21">
        <f>IF(M343&lt;='Informações do financiamento'!$C$6,S342,"")</f>
        <v>8462.7423312790343</v>
      </c>
      <c r="O343" s="21">
        <f>IF(M343&lt;='Informações do financiamento'!$C$6,N343*($C$2),"")</f>
        <v>70.707529688326289</v>
      </c>
      <c r="P343" s="21">
        <f>IF(M343&lt;='Informações do financiamento'!$C$6,N343+O343,"")</f>
        <v>8533.449860967361</v>
      </c>
      <c r="Q343" s="21">
        <f>IF(M343&lt;='Informações do financiamento'!$C$6,'Tabelas com amortização extra'!R343-'Tabelas com amortização extra'!O343,"")</f>
        <v>102.61048829866156</v>
      </c>
      <c r="R343" s="21">
        <f>IF(M343&lt;='Informações do financiamento'!$C$6,(N343*$C$2)/(1-(1/(1+$C$2)^('Informações do financiamento'!$C$6-M342)))+T343,"")</f>
        <v>173.31801798698785</v>
      </c>
      <c r="S343" s="21">
        <f>IF(M343&lt;='Informações do financiamento'!$C$6,P343-R343,"")</f>
        <v>8360.1318429803723</v>
      </c>
      <c r="T343" s="22">
        <f t="shared" si="5"/>
        <v>0</v>
      </c>
      <c r="U343" s="27"/>
    </row>
    <row r="344" spans="1:21" ht="20.25" customHeight="1">
      <c r="A344" s="27"/>
      <c r="B344" s="20">
        <f>IF(B343&lt;'Informações do financiamento'!$C$6,('Tabelas com amortização extra'!B343+1),"")</f>
        <v>339</v>
      </c>
      <c r="C344" s="21">
        <f>IF(B344&lt;='Informações do financiamento'!$C$6,H343,"")</f>
        <v>3100</v>
      </c>
      <c r="D344" s="21">
        <f>IF(B344&lt;='Informações do financiamento'!$C$6,C344*($C$2),"")</f>
        <v>25.900982619269143</v>
      </c>
      <c r="E344" s="21">
        <f>IF(B344&lt;='Informações do financiamento'!$C$6,C344+D344,"")</f>
        <v>3125.9009826192691</v>
      </c>
      <c r="F344" s="21">
        <f>IF(I343=0,IF(B344&lt;='Informações do financiamento'!$C$6,F343,""),IF(B344&lt;='Informações do financiamento'!$C$6,H343/('Informações do financiamento'!$C$6-B344+1),""))</f>
        <v>50</v>
      </c>
      <c r="G344" s="21">
        <f>IF(B344&lt;='Informações do financiamento'!$C$6,F344+D344+I344,"")</f>
        <v>75.900982619269143</v>
      </c>
      <c r="H344" s="21">
        <f>IF(B344&lt;='Informações do financiamento'!$C$6,E344-G344,"")</f>
        <v>3050</v>
      </c>
      <c r="I344" s="22">
        <f t="shared" si="3"/>
        <v>0</v>
      </c>
      <c r="J344" s="38"/>
      <c r="K344" s="38"/>
      <c r="L344" s="38"/>
      <c r="M344" s="20">
        <f t="shared" si="4"/>
        <v>339</v>
      </c>
      <c r="N344" s="21">
        <f>IF(M344&lt;='Informações do financiamento'!$C$6,S343,"")</f>
        <v>8360.1318429803723</v>
      </c>
      <c r="O344" s="21">
        <f>IF(M344&lt;='Informações do financiamento'!$C$6,N344*($C$2),"")</f>
        <v>69.850203083817135</v>
      </c>
      <c r="P344" s="21">
        <f>IF(M344&lt;='Informações do financiamento'!$C$6,N344+O344,"")</f>
        <v>8429.9820460641895</v>
      </c>
      <c r="Q344" s="21">
        <f>IF(M344&lt;='Informações do financiamento'!$C$6,'Tabelas com amortização extra'!R344-'Tabelas com amortização extra'!O344,"")</f>
        <v>103.46781490317066</v>
      </c>
      <c r="R344" s="21">
        <f>IF(M344&lt;='Informações do financiamento'!$C$6,(N344*$C$2)/(1-(1/(1+$C$2)^('Informações do financiamento'!$C$6-M343)))+T344,"")</f>
        <v>173.3180179869878</v>
      </c>
      <c r="S344" s="21">
        <f>IF(M344&lt;='Informações do financiamento'!$C$6,P344-R344,"")</f>
        <v>8256.6640280772008</v>
      </c>
      <c r="T344" s="22">
        <f t="shared" si="5"/>
        <v>0</v>
      </c>
      <c r="U344" s="27"/>
    </row>
    <row r="345" spans="1:21" ht="20.25" customHeight="1">
      <c r="A345" s="27"/>
      <c r="B345" s="20">
        <f>IF(B344&lt;'Informações do financiamento'!$C$6,('Tabelas com amortização extra'!B344+1),"")</f>
        <v>340</v>
      </c>
      <c r="C345" s="21">
        <f>IF(B345&lt;='Informações do financiamento'!$C$6,H344,"")</f>
        <v>3050</v>
      </c>
      <c r="D345" s="21">
        <f>IF(B345&lt;='Informações do financiamento'!$C$6,C345*($C$2),"")</f>
        <v>25.48322483508738</v>
      </c>
      <c r="E345" s="21">
        <f>IF(B345&lt;='Informações do financiamento'!$C$6,C345+D345,"")</f>
        <v>3075.4832248350872</v>
      </c>
      <c r="F345" s="21">
        <f>IF(I344=0,IF(B345&lt;='Informações do financiamento'!$C$6,F344,""),IF(B345&lt;='Informações do financiamento'!$C$6,H344/('Informações do financiamento'!$C$6-B345+1),""))</f>
        <v>50</v>
      </c>
      <c r="G345" s="21">
        <f>IF(B345&lt;='Informações do financiamento'!$C$6,F345+D345+I345,"")</f>
        <v>75.483224835087384</v>
      </c>
      <c r="H345" s="21">
        <f>IF(B345&lt;='Informações do financiamento'!$C$6,E345-G345,"")</f>
        <v>3000</v>
      </c>
      <c r="I345" s="22">
        <f t="shared" si="3"/>
        <v>0</v>
      </c>
      <c r="J345" s="38"/>
      <c r="K345" s="38"/>
      <c r="L345" s="38"/>
      <c r="M345" s="20">
        <f t="shared" si="4"/>
        <v>340</v>
      </c>
      <c r="N345" s="21">
        <f>IF(M345&lt;='Informações do financiamento'!$C$6,S344,"")</f>
        <v>8256.6640280772008</v>
      </c>
      <c r="O345" s="21">
        <f>IF(M345&lt;='Informações do financiamento'!$C$6,N345*($C$2),"")</f>
        <v>68.985713382055593</v>
      </c>
      <c r="P345" s="21">
        <f>IF(M345&lt;='Informações do financiamento'!$C$6,N345+O345,"")</f>
        <v>8325.6497414592559</v>
      </c>
      <c r="Q345" s="21">
        <f>IF(M345&lt;='Informações do financiamento'!$C$6,'Tabelas com amortização extra'!R345-'Tabelas com amortização extra'!O345,"")</f>
        <v>104.33230460493223</v>
      </c>
      <c r="R345" s="21">
        <f>IF(M345&lt;='Informações do financiamento'!$C$6,(N345*$C$2)/(1-(1/(1+$C$2)^('Informações do financiamento'!$C$6-M344)))+T345,"")</f>
        <v>173.31801798698783</v>
      </c>
      <c r="S345" s="21">
        <f>IF(M345&lt;='Informações do financiamento'!$C$6,P345-R345,"")</f>
        <v>8152.3317234722681</v>
      </c>
      <c r="T345" s="22">
        <f t="shared" si="5"/>
        <v>0</v>
      </c>
      <c r="U345" s="27"/>
    </row>
    <row r="346" spans="1:21" ht="20.25" customHeight="1">
      <c r="A346" s="27"/>
      <c r="B346" s="20">
        <f>IF(B345&lt;'Informações do financiamento'!$C$6,('Tabelas com amortização extra'!B345+1),"")</f>
        <v>341</v>
      </c>
      <c r="C346" s="21">
        <f>IF(B346&lt;='Informações do financiamento'!$C$6,H345,"")</f>
        <v>3000</v>
      </c>
      <c r="D346" s="21">
        <f>IF(B346&lt;='Informações do financiamento'!$C$6,C346*($C$2),"")</f>
        <v>25.065467050905621</v>
      </c>
      <c r="E346" s="21">
        <f>IF(B346&lt;='Informações do financiamento'!$C$6,C346+D346,"")</f>
        <v>3025.0654670509057</v>
      </c>
      <c r="F346" s="21">
        <f>IF(I345=0,IF(B346&lt;='Informações do financiamento'!$C$6,F345,""),IF(B346&lt;='Informações do financiamento'!$C$6,H345/('Informações do financiamento'!$C$6-B346+1),""))</f>
        <v>50</v>
      </c>
      <c r="G346" s="21">
        <f>IF(B346&lt;='Informações do financiamento'!$C$6,F346+D346+I346,"")</f>
        <v>75.065467050905625</v>
      </c>
      <c r="H346" s="21">
        <f>IF(B346&lt;='Informações do financiamento'!$C$6,E346-G346,"")</f>
        <v>2950</v>
      </c>
      <c r="I346" s="22">
        <f t="shared" si="3"/>
        <v>0</v>
      </c>
      <c r="J346" s="38"/>
      <c r="K346" s="38"/>
      <c r="L346" s="38"/>
      <c r="M346" s="20">
        <f t="shared" si="4"/>
        <v>341</v>
      </c>
      <c r="N346" s="21">
        <f>IF(M346&lt;='Informações do financiamento'!$C$6,S345,"")</f>
        <v>8152.3317234722681</v>
      </c>
      <c r="O346" s="21">
        <f>IF(M346&lt;='Informações do financiamento'!$C$6,N346*($C$2),"")</f>
        <v>68.114000734248918</v>
      </c>
      <c r="P346" s="21">
        <f>IF(M346&lt;='Informações do financiamento'!$C$6,N346+O346,"")</f>
        <v>8220.4457242065164</v>
      </c>
      <c r="Q346" s="21">
        <f>IF(M346&lt;='Informações do financiamento'!$C$6,'Tabelas com amortização extra'!R346-'Tabelas com amortização extra'!O346,"")</f>
        <v>105.20401725273894</v>
      </c>
      <c r="R346" s="21">
        <f>IF(M346&lt;='Informações do financiamento'!$C$6,(N346*$C$2)/(1-(1/(1+$C$2)^('Informações do financiamento'!$C$6-M345)))+T346,"")</f>
        <v>173.31801798698785</v>
      </c>
      <c r="S346" s="21">
        <f>IF(M346&lt;='Informações do financiamento'!$C$6,P346-R346,"")</f>
        <v>8047.1277062195286</v>
      </c>
      <c r="T346" s="22">
        <f t="shared" si="5"/>
        <v>0</v>
      </c>
      <c r="U346" s="27"/>
    </row>
    <row r="347" spans="1:21" ht="20.25" customHeight="1">
      <c r="A347" s="27"/>
      <c r="B347" s="20">
        <f>IF(B346&lt;'Informações do financiamento'!$C$6,('Tabelas com amortização extra'!B346+1),"")</f>
        <v>342</v>
      </c>
      <c r="C347" s="21">
        <f>IF(B347&lt;='Informações do financiamento'!$C$6,H346,"")</f>
        <v>2950</v>
      </c>
      <c r="D347" s="21">
        <f>IF(B347&lt;='Informações do financiamento'!$C$6,C347*($C$2),"")</f>
        <v>24.647709266723862</v>
      </c>
      <c r="E347" s="21">
        <f>IF(B347&lt;='Informações do financiamento'!$C$6,C347+D347,"")</f>
        <v>2974.6477092667237</v>
      </c>
      <c r="F347" s="21">
        <f>IF(I346=0,IF(B347&lt;='Informações do financiamento'!$C$6,F346,""),IF(B347&lt;='Informações do financiamento'!$C$6,H346/('Informações do financiamento'!$C$6-B347+1),""))</f>
        <v>50</v>
      </c>
      <c r="G347" s="21">
        <f>IF(B347&lt;='Informações do financiamento'!$C$6,F347+D347+I347,"")</f>
        <v>74.647709266723865</v>
      </c>
      <c r="H347" s="21">
        <f>IF(B347&lt;='Informações do financiamento'!$C$6,E347-G347,"")</f>
        <v>2900</v>
      </c>
      <c r="I347" s="22">
        <f t="shared" si="3"/>
        <v>0</v>
      </c>
      <c r="J347" s="38"/>
      <c r="K347" s="38"/>
      <c r="L347" s="38"/>
      <c r="M347" s="20">
        <f t="shared" si="4"/>
        <v>342</v>
      </c>
      <c r="N347" s="21">
        <f>IF(M347&lt;='Informações do financiamento'!$C$6,S346,"")</f>
        <v>8047.1277062195286</v>
      </c>
      <c r="O347" s="21">
        <f>IF(M347&lt;='Informações do financiamento'!$C$6,N347*($C$2),"")</f>
        <v>67.235004791558438</v>
      </c>
      <c r="P347" s="21">
        <f>IF(M347&lt;='Informações do financiamento'!$C$6,N347+O347,"")</f>
        <v>8114.3627110110874</v>
      </c>
      <c r="Q347" s="21">
        <f>IF(M347&lt;='Informações do financiamento'!$C$6,'Tabelas com amortização extra'!R347-'Tabelas com amortização extra'!O347,"")</f>
        <v>106.08301319542936</v>
      </c>
      <c r="R347" s="21">
        <f>IF(M347&lt;='Informações do financiamento'!$C$6,(N347*$C$2)/(1-(1/(1+$C$2)^('Informações do financiamento'!$C$6-M346)))+T347,"")</f>
        <v>173.3180179869878</v>
      </c>
      <c r="S347" s="21">
        <f>IF(M347&lt;='Informações do financiamento'!$C$6,P347-R347,"")</f>
        <v>7941.0446930240996</v>
      </c>
      <c r="T347" s="22">
        <f t="shared" si="5"/>
        <v>0</v>
      </c>
      <c r="U347" s="27"/>
    </row>
    <row r="348" spans="1:21" ht="20.25" customHeight="1">
      <c r="A348" s="27"/>
      <c r="B348" s="20">
        <f>IF(B347&lt;'Informações do financiamento'!$C$6,('Tabelas com amortização extra'!B347+1),"")</f>
        <v>343</v>
      </c>
      <c r="C348" s="21">
        <f>IF(B348&lt;='Informações do financiamento'!$C$6,H347,"")</f>
        <v>2900</v>
      </c>
      <c r="D348" s="21">
        <f>IF(B348&lt;='Informações do financiamento'!$C$6,C348*($C$2),"")</f>
        <v>24.229951482542099</v>
      </c>
      <c r="E348" s="21">
        <f>IF(B348&lt;='Informações do financiamento'!$C$6,C348+D348,"")</f>
        <v>2924.2299514825422</v>
      </c>
      <c r="F348" s="21">
        <f>IF(I347=0,IF(B348&lt;='Informações do financiamento'!$C$6,F347,""),IF(B348&lt;='Informações do financiamento'!$C$6,H347/('Informações do financiamento'!$C$6-B348+1),""))</f>
        <v>50</v>
      </c>
      <c r="G348" s="21">
        <f>IF(B348&lt;='Informações do financiamento'!$C$6,F348+D348+I348,"")</f>
        <v>74.229951482542106</v>
      </c>
      <c r="H348" s="21">
        <f>IF(B348&lt;='Informações do financiamento'!$C$6,E348-G348,"")</f>
        <v>2850</v>
      </c>
      <c r="I348" s="22">
        <f t="shared" si="3"/>
        <v>0</v>
      </c>
      <c r="J348" s="38"/>
      <c r="K348" s="38"/>
      <c r="L348" s="38"/>
      <c r="M348" s="20">
        <f t="shared" si="4"/>
        <v>343</v>
      </c>
      <c r="N348" s="21">
        <f>IF(M348&lt;='Informações do financiamento'!$C$6,S347,"")</f>
        <v>7941.0446930240996</v>
      </c>
      <c r="O348" s="21">
        <f>IF(M348&lt;='Informações do financiamento'!$C$6,N348*($C$2),"")</f>
        <v>66.348664700921503</v>
      </c>
      <c r="P348" s="21">
        <f>IF(M348&lt;='Informações do financiamento'!$C$6,N348+O348,"")</f>
        <v>8007.3933577250209</v>
      </c>
      <c r="Q348" s="21">
        <f>IF(M348&lt;='Informações do financiamento'!$C$6,'Tabelas com amortização extra'!R348-'Tabelas com amortização extra'!O348,"")</f>
        <v>106.96935328606635</v>
      </c>
      <c r="R348" s="21">
        <f>IF(M348&lt;='Informações do financiamento'!$C$6,(N348*$C$2)/(1-(1/(1+$C$2)^('Informações do financiamento'!$C$6-M347)))+T348,"")</f>
        <v>173.31801798698785</v>
      </c>
      <c r="S348" s="21">
        <f>IF(M348&lt;='Informações do financiamento'!$C$6,P348-R348,"")</f>
        <v>7834.0753397380331</v>
      </c>
      <c r="T348" s="22">
        <f t="shared" si="5"/>
        <v>0</v>
      </c>
      <c r="U348" s="27"/>
    </row>
    <row r="349" spans="1:21" ht="20.25" customHeight="1">
      <c r="A349" s="27"/>
      <c r="B349" s="20">
        <f>IF(B348&lt;'Informações do financiamento'!$C$6,('Tabelas com amortização extra'!B348+1),"")</f>
        <v>344</v>
      </c>
      <c r="C349" s="21">
        <f>IF(B349&lt;='Informações do financiamento'!$C$6,H348,"")</f>
        <v>2850</v>
      </c>
      <c r="D349" s="21">
        <f>IF(B349&lt;='Informações do financiamento'!$C$6,C349*($C$2),"")</f>
        <v>23.812193698360339</v>
      </c>
      <c r="E349" s="21">
        <f>IF(B349&lt;='Informações do financiamento'!$C$6,C349+D349,"")</f>
        <v>2873.8121936983603</v>
      </c>
      <c r="F349" s="21">
        <f>IF(I348=0,IF(B349&lt;='Informações do financiamento'!$C$6,F348,""),IF(B349&lt;='Informações do financiamento'!$C$6,H348/('Informações do financiamento'!$C$6-B349+1),""))</f>
        <v>50</v>
      </c>
      <c r="G349" s="21">
        <f>IF(B349&lt;='Informações do financiamento'!$C$6,F349+D349+I349,"")</f>
        <v>73.812193698360346</v>
      </c>
      <c r="H349" s="21">
        <f>IF(B349&lt;='Informações do financiamento'!$C$6,E349-G349,"")</f>
        <v>2800</v>
      </c>
      <c r="I349" s="22">
        <f t="shared" si="3"/>
        <v>0</v>
      </c>
      <c r="J349" s="38"/>
      <c r="K349" s="38"/>
      <c r="L349" s="38"/>
      <c r="M349" s="20">
        <f t="shared" si="4"/>
        <v>344</v>
      </c>
      <c r="N349" s="21">
        <f>IF(M349&lt;='Informações do financiamento'!$C$6,S348,"")</f>
        <v>7834.0753397380331</v>
      </c>
      <c r="O349" s="21">
        <f>IF(M349&lt;='Informações do financiamento'!$C$6,N349*($C$2),"")</f>
        <v>65.454919100838637</v>
      </c>
      <c r="P349" s="21">
        <f>IF(M349&lt;='Informações do financiamento'!$C$6,N349+O349,"")</f>
        <v>7899.5302588388713</v>
      </c>
      <c r="Q349" s="21">
        <f>IF(M349&lt;='Informações do financiamento'!$C$6,'Tabelas com amortização extra'!R349-'Tabelas com amortização extra'!O349,"")</f>
        <v>107.86309888614925</v>
      </c>
      <c r="R349" s="21">
        <f>IF(M349&lt;='Informações do financiamento'!$C$6,(N349*$C$2)/(1-(1/(1+$C$2)^('Informações do financiamento'!$C$6-M348)))+T349,"")</f>
        <v>173.31801798698788</v>
      </c>
      <c r="S349" s="21">
        <f>IF(M349&lt;='Informações do financiamento'!$C$6,P349-R349,"")</f>
        <v>7726.2122408518835</v>
      </c>
      <c r="T349" s="22">
        <f t="shared" si="5"/>
        <v>0</v>
      </c>
      <c r="U349" s="27"/>
    </row>
    <row r="350" spans="1:21" ht="20.25" customHeight="1">
      <c r="A350" s="27"/>
      <c r="B350" s="20">
        <f>IF(B349&lt;'Informações do financiamento'!$C$6,('Tabelas com amortização extra'!B349+1),"")</f>
        <v>345</v>
      </c>
      <c r="C350" s="21">
        <f>IF(B350&lt;='Informações do financiamento'!$C$6,H349,"")</f>
        <v>2800</v>
      </c>
      <c r="D350" s="21">
        <f>IF(B350&lt;='Informações do financiamento'!$C$6,C350*($C$2),"")</f>
        <v>23.39443591417858</v>
      </c>
      <c r="E350" s="21">
        <f>IF(B350&lt;='Informações do financiamento'!$C$6,C350+D350,"")</f>
        <v>2823.3944359141788</v>
      </c>
      <c r="F350" s="21">
        <f>IF(I349=0,IF(B350&lt;='Informações do financiamento'!$C$6,F349,""),IF(B350&lt;='Informações do financiamento'!$C$6,H349/('Informações do financiamento'!$C$6-B350+1),""))</f>
        <v>50</v>
      </c>
      <c r="G350" s="21">
        <f>IF(B350&lt;='Informações do financiamento'!$C$6,F350+D350+I350,"")</f>
        <v>73.394435914178587</v>
      </c>
      <c r="H350" s="21">
        <f>IF(B350&lt;='Informações do financiamento'!$C$6,E350-G350,"")</f>
        <v>2750</v>
      </c>
      <c r="I350" s="22">
        <f t="shared" si="3"/>
        <v>0</v>
      </c>
      <c r="J350" s="38"/>
      <c r="K350" s="38"/>
      <c r="L350" s="38"/>
      <c r="M350" s="20">
        <f t="shared" si="4"/>
        <v>345</v>
      </c>
      <c r="N350" s="21">
        <f>IF(M350&lt;='Informações do financiamento'!$C$6,S349,"")</f>
        <v>7726.2122408518835</v>
      </c>
      <c r="O350" s="21">
        <f>IF(M350&lt;='Informações do financiamento'!$C$6,N350*($C$2),"")</f>
        <v>64.553706117125529</v>
      </c>
      <c r="P350" s="21">
        <f>IF(M350&lt;='Informações do financiamento'!$C$6,N350+O350,"")</f>
        <v>7790.7659469690088</v>
      </c>
      <c r="Q350" s="21">
        <f>IF(M350&lt;='Informações do financiamento'!$C$6,'Tabelas com amortização extra'!R350-'Tabelas com amortização extra'!O350,"")</f>
        <v>108.76431186986235</v>
      </c>
      <c r="R350" s="21">
        <f>IF(M350&lt;='Informações do financiamento'!$C$6,(N350*$C$2)/(1-(1/(1+$C$2)^('Informações do financiamento'!$C$6-M349)))+T350,"")</f>
        <v>173.31801798698788</v>
      </c>
      <c r="S350" s="21">
        <f>IF(M350&lt;='Informações do financiamento'!$C$6,P350-R350,"")</f>
        <v>7617.447928982021</v>
      </c>
      <c r="T350" s="22">
        <f t="shared" si="5"/>
        <v>0</v>
      </c>
      <c r="U350" s="27"/>
    </row>
    <row r="351" spans="1:21" ht="20.25" customHeight="1">
      <c r="A351" s="27"/>
      <c r="B351" s="20">
        <f>IF(B350&lt;'Informações do financiamento'!$C$6,('Tabelas com amortização extra'!B350+1),"")</f>
        <v>346</v>
      </c>
      <c r="C351" s="21">
        <f>IF(B351&lt;='Informações do financiamento'!$C$6,H350,"")</f>
        <v>2750</v>
      </c>
      <c r="D351" s="21">
        <f>IF(B351&lt;='Informações do financiamento'!$C$6,C351*($C$2),"")</f>
        <v>22.97667812999682</v>
      </c>
      <c r="E351" s="21">
        <f>IF(B351&lt;='Informações do financiamento'!$C$6,C351+D351,"")</f>
        <v>2772.9766781299968</v>
      </c>
      <c r="F351" s="21">
        <f>IF(I350=0,IF(B351&lt;='Informações do financiamento'!$C$6,F350,""),IF(B351&lt;='Informações do financiamento'!$C$6,H350/('Informações do financiamento'!$C$6-B351+1),""))</f>
        <v>50</v>
      </c>
      <c r="G351" s="21">
        <f>IF(B351&lt;='Informações do financiamento'!$C$6,F351+D351+I351,"")</f>
        <v>72.976678129996827</v>
      </c>
      <c r="H351" s="21">
        <f>IF(B351&lt;='Informações do financiamento'!$C$6,E351-G351,"")</f>
        <v>2700</v>
      </c>
      <c r="I351" s="22">
        <f t="shared" si="3"/>
        <v>0</v>
      </c>
      <c r="J351" s="38"/>
      <c r="K351" s="38"/>
      <c r="L351" s="38"/>
      <c r="M351" s="20">
        <f t="shared" si="4"/>
        <v>346</v>
      </c>
      <c r="N351" s="21">
        <f>IF(M351&lt;='Informações do financiamento'!$C$6,S350,"")</f>
        <v>7617.447928982021</v>
      </c>
      <c r="O351" s="21">
        <f>IF(M351&lt;='Informações do financiamento'!$C$6,N351*($C$2),"")</f>
        <v>63.644963358629369</v>
      </c>
      <c r="P351" s="21">
        <f>IF(M351&lt;='Informações do financiamento'!$C$6,N351+O351,"")</f>
        <v>7681.09289234065</v>
      </c>
      <c r="Q351" s="21">
        <f>IF(M351&lt;='Informações do financiamento'!$C$6,'Tabelas com amortização extra'!R351-'Tabelas com amortização extra'!O351,"")</f>
        <v>109.67305462835851</v>
      </c>
      <c r="R351" s="21">
        <f>IF(M351&lt;='Informações do financiamento'!$C$6,(N351*$C$2)/(1-(1/(1+$C$2)^('Informações do financiamento'!$C$6-M350)))+T351,"")</f>
        <v>173.31801798698788</v>
      </c>
      <c r="S351" s="21">
        <f>IF(M351&lt;='Informações do financiamento'!$C$6,P351-R351,"")</f>
        <v>7507.7748743536622</v>
      </c>
      <c r="T351" s="22">
        <f t="shared" si="5"/>
        <v>0</v>
      </c>
      <c r="U351" s="27"/>
    </row>
    <row r="352" spans="1:21" ht="20.25" customHeight="1">
      <c r="A352" s="27"/>
      <c r="B352" s="20">
        <f>IF(B351&lt;'Informações do financiamento'!$C$6,('Tabelas com amortização extra'!B351+1),"")</f>
        <v>347</v>
      </c>
      <c r="C352" s="21">
        <f>IF(B352&lt;='Informações do financiamento'!$C$6,H351,"")</f>
        <v>2700</v>
      </c>
      <c r="D352" s="21">
        <f>IF(B352&lt;='Informações do financiamento'!$C$6,C352*($C$2),"")</f>
        <v>22.558920345815061</v>
      </c>
      <c r="E352" s="21">
        <f>IF(B352&lt;='Informações do financiamento'!$C$6,C352+D352,"")</f>
        <v>2722.5589203458148</v>
      </c>
      <c r="F352" s="21">
        <f>IF(I351=0,IF(B352&lt;='Informações do financiamento'!$C$6,F351,""),IF(B352&lt;='Informações do financiamento'!$C$6,H351/('Informações do financiamento'!$C$6-B352+1),""))</f>
        <v>50</v>
      </c>
      <c r="G352" s="21">
        <f>IF(B352&lt;='Informações do financiamento'!$C$6,F352+D352+I352,"")</f>
        <v>72.558920345815068</v>
      </c>
      <c r="H352" s="21">
        <f>IF(B352&lt;='Informações do financiamento'!$C$6,E352-G352,"")</f>
        <v>2650</v>
      </c>
      <c r="I352" s="22">
        <f t="shared" si="3"/>
        <v>0</v>
      </c>
      <c r="J352" s="38"/>
      <c r="K352" s="38"/>
      <c r="L352" s="38"/>
      <c r="M352" s="20">
        <f t="shared" si="4"/>
        <v>347</v>
      </c>
      <c r="N352" s="21">
        <f>IF(M352&lt;='Informações do financiamento'!$C$6,S351,"")</f>
        <v>7507.7748743536622</v>
      </c>
      <c r="O352" s="21">
        <f>IF(M352&lt;='Informações do financiamento'!$C$6,N352*($C$2),"")</f>
        <v>62.728627912909602</v>
      </c>
      <c r="P352" s="21">
        <f>IF(M352&lt;='Informações do financiamento'!$C$6,N352+O352,"")</f>
        <v>7570.5035022665716</v>
      </c>
      <c r="Q352" s="21">
        <f>IF(M352&lt;='Informações do financiamento'!$C$6,'Tabelas com amortização extra'!R352-'Tabelas com amortização extra'!O352,"")</f>
        <v>110.58939007407825</v>
      </c>
      <c r="R352" s="21">
        <f>IF(M352&lt;='Informações do financiamento'!$C$6,(N352*$C$2)/(1-(1/(1+$C$2)^('Informações do financiamento'!$C$6-M351)))+T352,"")</f>
        <v>173.31801798698785</v>
      </c>
      <c r="S352" s="21">
        <f>IF(M352&lt;='Informações do financiamento'!$C$6,P352-R352,"")</f>
        <v>7397.1854842795838</v>
      </c>
      <c r="T352" s="22">
        <f t="shared" si="5"/>
        <v>0</v>
      </c>
      <c r="U352" s="27"/>
    </row>
    <row r="353" spans="1:21" ht="20.25" customHeight="1">
      <c r="A353" s="27"/>
      <c r="B353" s="20">
        <f>IF(B352&lt;'Informações do financiamento'!$C$6,('Tabelas com amortização extra'!B352+1),"")</f>
        <v>348</v>
      </c>
      <c r="C353" s="21">
        <f>IF(B353&lt;='Informações do financiamento'!$C$6,H352,"")</f>
        <v>2650</v>
      </c>
      <c r="D353" s="21">
        <f>IF(B353&lt;='Informações do financiamento'!$C$6,C353*($C$2),"")</f>
        <v>22.141162561633298</v>
      </c>
      <c r="E353" s="21">
        <f>IF(B353&lt;='Informações do financiamento'!$C$6,C353+D353,"")</f>
        <v>2672.1411625616333</v>
      </c>
      <c r="F353" s="21">
        <f>IF(I352=0,IF(B353&lt;='Informações do financiamento'!$C$6,F352,""),IF(B353&lt;='Informações do financiamento'!$C$6,H352/('Informações do financiamento'!$C$6-B353+1),""))</f>
        <v>50</v>
      </c>
      <c r="G353" s="21">
        <f>IF(B353&lt;='Informações do financiamento'!$C$6,F353+D353+I353,"")</f>
        <v>72.141162561633294</v>
      </c>
      <c r="H353" s="21">
        <f>IF(B353&lt;='Informações do financiamento'!$C$6,E353-G353,"")</f>
        <v>2600</v>
      </c>
      <c r="I353" s="22">
        <f t="shared" si="3"/>
        <v>0</v>
      </c>
      <c r="J353" s="38"/>
      <c r="K353" s="38"/>
      <c r="L353" s="38"/>
      <c r="M353" s="20">
        <f t="shared" si="4"/>
        <v>348</v>
      </c>
      <c r="N353" s="21">
        <f>IF(M353&lt;='Informações do financiamento'!$C$6,S352,"")</f>
        <v>7397.1854842795838</v>
      </c>
      <c r="O353" s="21">
        <f>IF(M353&lt;='Informações do financiamento'!$C$6,N353*($C$2),"")</f>
        <v>61.804636341882414</v>
      </c>
      <c r="P353" s="21">
        <f>IF(M353&lt;='Informações do financiamento'!$C$6,N353+O353,"")</f>
        <v>7458.9901206214663</v>
      </c>
      <c r="Q353" s="21">
        <f>IF(M353&lt;='Informações do financiamento'!$C$6,'Tabelas com amortização extra'!R353-'Tabelas com amortização extra'!O353,"")</f>
        <v>111.5133816451055</v>
      </c>
      <c r="R353" s="21">
        <f>IF(M353&lt;='Informações do financiamento'!$C$6,(N353*$C$2)/(1-(1/(1+$C$2)^('Informações do financiamento'!$C$6-M352)))+T353,"")</f>
        <v>173.31801798698791</v>
      </c>
      <c r="S353" s="21">
        <f>IF(M353&lt;='Informações do financiamento'!$C$6,P353-R353,"")</f>
        <v>7285.6721026344785</v>
      </c>
      <c r="T353" s="22">
        <f t="shared" si="5"/>
        <v>0</v>
      </c>
      <c r="U353" s="27"/>
    </row>
    <row r="354" spans="1:21" ht="20.25" customHeight="1">
      <c r="A354" s="27"/>
      <c r="B354" s="20">
        <f>IF(B353&lt;'Informações do financiamento'!$C$6,('Tabelas com amortização extra'!B353+1),"")</f>
        <v>349</v>
      </c>
      <c r="C354" s="21">
        <f>IF(B354&lt;='Informações do financiamento'!$C$6,H353,"")</f>
        <v>2600</v>
      </c>
      <c r="D354" s="21">
        <f>IF(B354&lt;='Informações do financiamento'!$C$6,C354*($C$2),"")</f>
        <v>21.723404777451538</v>
      </c>
      <c r="E354" s="21">
        <f>IF(B354&lt;='Informações do financiamento'!$C$6,C354+D354,"")</f>
        <v>2621.7234047774514</v>
      </c>
      <c r="F354" s="21">
        <f>IF(I353=0,IF(B354&lt;='Informações do financiamento'!$C$6,F353,""),IF(B354&lt;='Informações do financiamento'!$C$6,H353/('Informações do financiamento'!$C$6-B354+1),""))</f>
        <v>50</v>
      </c>
      <c r="G354" s="21">
        <f>IF(B354&lt;='Informações do financiamento'!$C$6,F354+D354+I354,"")</f>
        <v>71.723404777451535</v>
      </c>
      <c r="H354" s="21">
        <f>IF(B354&lt;='Informações do financiamento'!$C$6,E354-G354,"")</f>
        <v>2550</v>
      </c>
      <c r="I354" s="22">
        <f t="shared" si="3"/>
        <v>0</v>
      </c>
      <c r="J354" s="38"/>
      <c r="K354" s="38"/>
      <c r="L354" s="38"/>
      <c r="M354" s="20">
        <f t="shared" si="4"/>
        <v>349</v>
      </c>
      <c r="N354" s="21">
        <f>IF(M354&lt;='Informações do financiamento'!$C$6,S353,"")</f>
        <v>7285.6721026344785</v>
      </c>
      <c r="O354" s="21">
        <f>IF(M354&lt;='Informações do financiamento'!$C$6,N354*($C$2),"")</f>
        <v>60.872924677428934</v>
      </c>
      <c r="P354" s="21">
        <f>IF(M354&lt;='Informações do financiamento'!$C$6,N354+O354,"")</f>
        <v>7346.5450273119077</v>
      </c>
      <c r="Q354" s="21">
        <f>IF(M354&lt;='Informações do financiamento'!$C$6,'Tabelas com amortização extra'!R354-'Tabelas com amortização extra'!O354,"")</f>
        <v>112.44509330955901</v>
      </c>
      <c r="R354" s="21">
        <f>IF(M354&lt;='Informações do financiamento'!$C$6,(N354*$C$2)/(1-(1/(1+$C$2)^('Informações do financiamento'!$C$6-M353)))+T354,"")</f>
        <v>173.31801798698794</v>
      </c>
      <c r="S354" s="21">
        <f>IF(M354&lt;='Informações do financiamento'!$C$6,P354-R354,"")</f>
        <v>7173.2270093249199</v>
      </c>
      <c r="T354" s="22">
        <f t="shared" si="5"/>
        <v>0</v>
      </c>
      <c r="U354" s="27"/>
    </row>
    <row r="355" spans="1:21" ht="20.25" customHeight="1">
      <c r="A355" s="27"/>
      <c r="B355" s="20">
        <f>IF(B354&lt;'Informações do financiamento'!$C$6,('Tabelas com amortização extra'!B354+1),"")</f>
        <v>350</v>
      </c>
      <c r="C355" s="21">
        <f>IF(B355&lt;='Informações do financiamento'!$C$6,H354,"")</f>
        <v>2550</v>
      </c>
      <c r="D355" s="21">
        <f>IF(B355&lt;='Informações do financiamento'!$C$6,C355*($C$2),"")</f>
        <v>21.305646993269779</v>
      </c>
      <c r="E355" s="21">
        <f>IF(B355&lt;='Informações do financiamento'!$C$6,C355+D355,"")</f>
        <v>2571.3056469932699</v>
      </c>
      <c r="F355" s="21">
        <f>IF(I354=0,IF(B355&lt;='Informações do financiamento'!$C$6,F354,""),IF(B355&lt;='Informações do financiamento'!$C$6,H354/('Informações do financiamento'!$C$6-B355+1),""))</f>
        <v>50</v>
      </c>
      <c r="G355" s="21">
        <f>IF(B355&lt;='Informações do financiamento'!$C$6,F355+D355+I355,"")</f>
        <v>71.305646993269775</v>
      </c>
      <c r="H355" s="21">
        <f>IF(B355&lt;='Informações do financiamento'!$C$6,E355-G355,"")</f>
        <v>2500</v>
      </c>
      <c r="I355" s="22">
        <f t="shared" si="3"/>
        <v>0</v>
      </c>
      <c r="J355" s="38"/>
      <c r="K355" s="38"/>
      <c r="L355" s="38"/>
      <c r="M355" s="20">
        <f t="shared" si="4"/>
        <v>350</v>
      </c>
      <c r="N355" s="21">
        <f>IF(M355&lt;='Informações do financiamento'!$C$6,S354,"")</f>
        <v>7173.2270093249199</v>
      </c>
      <c r="O355" s="21">
        <f>IF(M355&lt;='Informações do financiamento'!$C$6,N355*($C$2),"")</f>
        <v>59.933428416966684</v>
      </c>
      <c r="P355" s="21">
        <f>IF(M355&lt;='Informações do financiamento'!$C$6,N355+O355,"")</f>
        <v>7233.1604377418862</v>
      </c>
      <c r="Q355" s="21">
        <f>IF(M355&lt;='Informações do financiamento'!$C$6,'Tabelas com amortização extra'!R355-'Tabelas com amortização extra'!O355,"")</f>
        <v>113.38458957002132</v>
      </c>
      <c r="R355" s="21">
        <f>IF(M355&lt;='Informações do financiamento'!$C$6,(N355*$C$2)/(1-(1/(1+$C$2)^('Informações do financiamento'!$C$6-M354)))+T355,"")</f>
        <v>173.318017986988</v>
      </c>
      <c r="S355" s="21">
        <f>IF(M355&lt;='Informações do financiamento'!$C$6,P355-R355,"")</f>
        <v>7059.8424197548984</v>
      </c>
      <c r="T355" s="22">
        <f t="shared" si="5"/>
        <v>0</v>
      </c>
      <c r="U355" s="27"/>
    </row>
    <row r="356" spans="1:21" ht="20.25" customHeight="1">
      <c r="A356" s="27"/>
      <c r="B356" s="20">
        <f>IF(B355&lt;'Informações do financiamento'!$C$6,('Tabelas com amortização extra'!B355+1),"")</f>
        <v>351</v>
      </c>
      <c r="C356" s="21">
        <f>IF(B356&lt;='Informações do financiamento'!$C$6,H355,"")</f>
        <v>2500</v>
      </c>
      <c r="D356" s="21">
        <f>IF(B356&lt;='Informações do financiamento'!$C$6,C356*($C$2),"")</f>
        <v>20.887889209088016</v>
      </c>
      <c r="E356" s="21">
        <f>IF(B356&lt;='Informações do financiamento'!$C$6,C356+D356,"")</f>
        <v>2520.8878892090879</v>
      </c>
      <c r="F356" s="21">
        <f>IF(I355=0,IF(B356&lt;='Informações do financiamento'!$C$6,F355,""),IF(B356&lt;='Informações do financiamento'!$C$6,H355/('Informações do financiamento'!$C$6-B356+1),""))</f>
        <v>50</v>
      </c>
      <c r="G356" s="21">
        <f>IF(B356&lt;='Informações do financiamento'!$C$6,F356+D356+I356,"")</f>
        <v>70.887889209088016</v>
      </c>
      <c r="H356" s="21">
        <f>IF(B356&lt;='Informações do financiamento'!$C$6,E356-G356,"")</f>
        <v>2450</v>
      </c>
      <c r="I356" s="22">
        <f t="shared" si="3"/>
        <v>0</v>
      </c>
      <c r="J356" s="38"/>
      <c r="K356" s="38"/>
      <c r="L356" s="38"/>
      <c r="M356" s="20">
        <f t="shared" si="4"/>
        <v>351</v>
      </c>
      <c r="N356" s="21">
        <f>IF(M356&lt;='Informações do financiamento'!$C$6,S355,"")</f>
        <v>7059.8424197548984</v>
      </c>
      <c r="O356" s="21">
        <f>IF(M356&lt;='Informações do financiamento'!$C$6,N356*($C$2),"")</f>
        <v>58.98608251898407</v>
      </c>
      <c r="P356" s="21">
        <f>IF(M356&lt;='Informações do financiamento'!$C$6,N356+O356,"")</f>
        <v>7118.8285022738828</v>
      </c>
      <c r="Q356" s="21">
        <f>IF(M356&lt;='Informações do financiamento'!$C$6,'Tabelas com amortização extra'!R356-'Tabelas com amortização extra'!O356,"")</f>
        <v>114.33193546800385</v>
      </c>
      <c r="R356" s="21">
        <f>IF(M356&lt;='Informações do financiamento'!$C$6,(N356*$C$2)/(1-(1/(1+$C$2)^('Informações do financiamento'!$C$6-M355)))+T356,"")</f>
        <v>173.31801798698791</v>
      </c>
      <c r="S356" s="21">
        <f>IF(M356&lt;='Informações do financiamento'!$C$6,P356-R356,"")</f>
        <v>6945.510484286895</v>
      </c>
      <c r="T356" s="22">
        <f t="shared" si="5"/>
        <v>0</v>
      </c>
      <c r="U356" s="27"/>
    </row>
    <row r="357" spans="1:21" ht="20.25" customHeight="1">
      <c r="A357" s="27"/>
      <c r="B357" s="20">
        <f>IF(B356&lt;'Informações do financiamento'!$C$6,('Tabelas com amortização extra'!B356+1),"")</f>
        <v>352</v>
      </c>
      <c r="C357" s="21">
        <f>IF(B357&lt;='Informações do financiamento'!$C$6,H356,"")</f>
        <v>2450</v>
      </c>
      <c r="D357" s="21">
        <f>IF(B357&lt;='Informações do financiamento'!$C$6,C357*($C$2),"")</f>
        <v>20.470131424906256</v>
      </c>
      <c r="E357" s="21">
        <f>IF(B357&lt;='Informações do financiamento'!$C$6,C357+D357,"")</f>
        <v>2470.4701314249064</v>
      </c>
      <c r="F357" s="21">
        <f>IF(I356=0,IF(B357&lt;='Informações do financiamento'!$C$6,F356,""),IF(B357&lt;='Informações do financiamento'!$C$6,H356/('Informações do financiamento'!$C$6-B357+1),""))</f>
        <v>50</v>
      </c>
      <c r="G357" s="21">
        <f>IF(B357&lt;='Informações do financiamento'!$C$6,F357+D357+I357,"")</f>
        <v>70.470131424906256</v>
      </c>
      <c r="H357" s="21">
        <f>IF(B357&lt;='Informações do financiamento'!$C$6,E357-G357,"")</f>
        <v>2400</v>
      </c>
      <c r="I357" s="22">
        <f t="shared" si="3"/>
        <v>0</v>
      </c>
      <c r="J357" s="38"/>
      <c r="K357" s="38"/>
      <c r="L357" s="38"/>
      <c r="M357" s="20">
        <f t="shared" si="4"/>
        <v>352</v>
      </c>
      <c r="N357" s="21">
        <f>IF(M357&lt;='Informações do financiamento'!$C$6,S356,"")</f>
        <v>6945.510484286895</v>
      </c>
      <c r="O357" s="21">
        <f>IF(M357&lt;='Informações do financiamento'!$C$6,N357*($C$2),"")</f>
        <v>58.030821398537569</v>
      </c>
      <c r="P357" s="21">
        <f>IF(M357&lt;='Informações do financiamento'!$C$6,N357+O357,"")</f>
        <v>7003.5413056854322</v>
      </c>
      <c r="Q357" s="21">
        <f>IF(M357&lt;='Informações do financiamento'!$C$6,'Tabelas com amortização extra'!R357-'Tabelas com amortização extra'!O357,"")</f>
        <v>115.28719658845037</v>
      </c>
      <c r="R357" s="21">
        <f>IF(M357&lt;='Informações do financiamento'!$C$6,(N357*$C$2)/(1-(1/(1+$C$2)^('Informações do financiamento'!$C$6-M356)))+T357,"")</f>
        <v>173.31801798698794</v>
      </c>
      <c r="S357" s="21">
        <f>IF(M357&lt;='Informações do financiamento'!$C$6,P357-R357,"")</f>
        <v>6830.2232876984444</v>
      </c>
      <c r="T357" s="22">
        <f t="shared" si="5"/>
        <v>0</v>
      </c>
      <c r="U357" s="27"/>
    </row>
    <row r="358" spans="1:21" ht="20.25" customHeight="1">
      <c r="A358" s="27"/>
      <c r="B358" s="20">
        <f>IF(B357&lt;'Informações do financiamento'!$C$6,('Tabelas com amortização extra'!B357+1),"")</f>
        <v>353</v>
      </c>
      <c r="C358" s="21">
        <f>IF(B358&lt;='Informações do financiamento'!$C$6,H357,"")</f>
        <v>2400</v>
      </c>
      <c r="D358" s="21">
        <f>IF(B358&lt;='Informações do financiamento'!$C$6,C358*($C$2),"")</f>
        <v>20.052373640724497</v>
      </c>
      <c r="E358" s="21">
        <f>IF(B358&lt;='Informações do financiamento'!$C$6,C358+D358,"")</f>
        <v>2420.0523736407245</v>
      </c>
      <c r="F358" s="21">
        <f>IF(I357=0,IF(B358&lt;='Informações do financiamento'!$C$6,F357,""),IF(B358&lt;='Informações do financiamento'!$C$6,H357/('Informações do financiamento'!$C$6-B358+1),""))</f>
        <v>50</v>
      </c>
      <c r="G358" s="21">
        <f>IF(B358&lt;='Informações do financiamento'!$C$6,F358+D358+I358,"")</f>
        <v>70.052373640724497</v>
      </c>
      <c r="H358" s="21">
        <f>IF(B358&lt;='Informações do financiamento'!$C$6,E358-G358,"")</f>
        <v>2350</v>
      </c>
      <c r="I358" s="22">
        <f t="shared" si="3"/>
        <v>0</v>
      </c>
      <c r="J358" s="38"/>
      <c r="K358" s="38"/>
      <c r="L358" s="38"/>
      <c r="M358" s="20">
        <f t="shared" si="4"/>
        <v>353</v>
      </c>
      <c r="N358" s="21">
        <f>IF(M358&lt;='Informações do financiamento'!$C$6,S357,"")</f>
        <v>6830.2232876984444</v>
      </c>
      <c r="O358" s="21">
        <f>IF(M358&lt;='Informações do financiamento'!$C$6,N358*($C$2),"")</f>
        <v>57.067578922711206</v>
      </c>
      <c r="P358" s="21">
        <f>IF(M358&lt;='Informações do financiamento'!$C$6,N358+O358,"")</f>
        <v>6887.2908666211561</v>
      </c>
      <c r="Q358" s="21">
        <f>IF(M358&lt;='Informações do financiamento'!$C$6,'Tabelas com amortização extra'!R358-'Tabelas com amortização extra'!O358,"")</f>
        <v>116.25043906427676</v>
      </c>
      <c r="R358" s="21">
        <f>IF(M358&lt;='Informações do financiamento'!$C$6,(N358*$C$2)/(1-(1/(1+$C$2)^('Informações do financiamento'!$C$6-M357)))+T358,"")</f>
        <v>173.31801798698797</v>
      </c>
      <c r="S358" s="21">
        <f>IF(M358&lt;='Informações do financiamento'!$C$6,P358-R358,"")</f>
        <v>6713.9728486341683</v>
      </c>
      <c r="T358" s="22">
        <f t="shared" si="5"/>
        <v>0</v>
      </c>
      <c r="U358" s="27"/>
    </row>
    <row r="359" spans="1:21" ht="20.25" customHeight="1">
      <c r="A359" s="27"/>
      <c r="B359" s="20">
        <f>IF(B358&lt;'Informações do financiamento'!$C$6,('Tabelas com amortização extra'!B358+1),"")</f>
        <v>354</v>
      </c>
      <c r="C359" s="21">
        <f>IF(B359&lt;='Informações do financiamento'!$C$6,H358,"")</f>
        <v>2350</v>
      </c>
      <c r="D359" s="21">
        <f>IF(B359&lt;='Informações do financiamento'!$C$6,C359*($C$2),"")</f>
        <v>19.634615856542737</v>
      </c>
      <c r="E359" s="21">
        <f>IF(B359&lt;='Informações do financiamento'!$C$6,C359+D359,"")</f>
        <v>2369.634615856543</v>
      </c>
      <c r="F359" s="21">
        <f>IF(I358=0,IF(B359&lt;='Informações do financiamento'!$C$6,F358,""),IF(B359&lt;='Informações do financiamento'!$C$6,H358/('Informações do financiamento'!$C$6-B359+1),""))</f>
        <v>50</v>
      </c>
      <c r="G359" s="21">
        <f>IF(B359&lt;='Informações do financiamento'!$C$6,F359+D359+I359,"")</f>
        <v>69.634615856542737</v>
      </c>
      <c r="H359" s="21">
        <f>IF(B359&lt;='Informações do financiamento'!$C$6,E359-G359,"")</f>
        <v>2300</v>
      </c>
      <c r="I359" s="22">
        <f t="shared" si="3"/>
        <v>0</v>
      </c>
      <c r="J359" s="38"/>
      <c r="K359" s="38"/>
      <c r="L359" s="38"/>
      <c r="M359" s="20">
        <f t="shared" si="4"/>
        <v>354</v>
      </c>
      <c r="N359" s="21">
        <f>IF(M359&lt;='Informações do financiamento'!$C$6,S358,"")</f>
        <v>6713.9728486341683</v>
      </c>
      <c r="O359" s="21">
        <f>IF(M359&lt;='Informações do financiamento'!$C$6,N359*($C$2),"")</f>
        <v>56.096288406038234</v>
      </c>
      <c r="P359" s="21">
        <f>IF(M359&lt;='Informações do financiamento'!$C$6,N359+O359,"")</f>
        <v>6770.0691370402064</v>
      </c>
      <c r="Q359" s="21">
        <f>IF(M359&lt;='Informações do financiamento'!$C$6,'Tabelas com amortização extra'!R359-'Tabelas com amortização extra'!O359,"")</f>
        <v>117.22172958094978</v>
      </c>
      <c r="R359" s="21">
        <f>IF(M359&lt;='Informações do financiamento'!$C$6,(N359*$C$2)/(1-(1/(1+$C$2)^('Informações do financiamento'!$C$6-M358)))+T359,"")</f>
        <v>173.31801798698802</v>
      </c>
      <c r="S359" s="21">
        <f>IF(M359&lt;='Informações do financiamento'!$C$6,P359-R359,"")</f>
        <v>6596.7511190532186</v>
      </c>
      <c r="T359" s="22">
        <f t="shared" si="5"/>
        <v>0</v>
      </c>
      <c r="U359" s="27"/>
    </row>
    <row r="360" spans="1:21" ht="20.25" customHeight="1">
      <c r="A360" s="27"/>
      <c r="B360" s="20">
        <f>IF(B359&lt;'Informações do financiamento'!$C$6,('Tabelas com amortização extra'!B359+1),"")</f>
        <v>355</v>
      </c>
      <c r="C360" s="21">
        <f>IF(B360&lt;='Informações do financiamento'!$C$6,H359,"")</f>
        <v>2300</v>
      </c>
      <c r="D360" s="21">
        <f>IF(B360&lt;='Informações do financiamento'!$C$6,C360*($C$2),"")</f>
        <v>19.216858072360978</v>
      </c>
      <c r="E360" s="21">
        <f>IF(B360&lt;='Informações do financiamento'!$C$6,C360+D360,"")</f>
        <v>2319.216858072361</v>
      </c>
      <c r="F360" s="21">
        <f>IF(I359=0,IF(B360&lt;='Informações do financiamento'!$C$6,F359,""),IF(B360&lt;='Informações do financiamento'!$C$6,H359/('Informações do financiamento'!$C$6-B360+1),""))</f>
        <v>50</v>
      </c>
      <c r="G360" s="21">
        <f>IF(B360&lt;='Informações do financiamento'!$C$6,F360+D360+I360,"")</f>
        <v>69.216858072360978</v>
      </c>
      <c r="H360" s="21">
        <f>IF(B360&lt;='Informações do financiamento'!$C$6,E360-G360,"")</f>
        <v>2250</v>
      </c>
      <c r="I360" s="22">
        <f t="shared" si="3"/>
        <v>0</v>
      </c>
      <c r="J360" s="38"/>
      <c r="K360" s="38"/>
      <c r="L360" s="38"/>
      <c r="M360" s="20">
        <f t="shared" si="4"/>
        <v>355</v>
      </c>
      <c r="N360" s="21">
        <f>IF(M360&lt;='Informações do financiamento'!$C$6,S359,"")</f>
        <v>6596.7511190532186</v>
      </c>
      <c r="O360" s="21">
        <f>IF(M360&lt;='Informações do financiamento'!$C$6,N360*($C$2),"")</f>
        <v>55.116882605884413</v>
      </c>
      <c r="P360" s="21">
        <f>IF(M360&lt;='Informações do financiamento'!$C$6,N360+O360,"")</f>
        <v>6651.8680016591034</v>
      </c>
      <c r="Q360" s="21">
        <f>IF(M360&lt;='Informações do financiamento'!$C$6,'Tabelas com amortização extra'!R360-'Tabelas com amortização extra'!O360,"")</f>
        <v>118.20113538110364</v>
      </c>
      <c r="R360" s="21">
        <f>IF(M360&lt;='Informações do financiamento'!$C$6,(N360*$C$2)/(1-(1/(1+$C$2)^('Informações do financiamento'!$C$6-M359)))+T360,"")</f>
        <v>173.31801798698805</v>
      </c>
      <c r="S360" s="21">
        <f>IF(M360&lt;='Informações do financiamento'!$C$6,P360-R360,"")</f>
        <v>6478.5499836721156</v>
      </c>
      <c r="T360" s="22">
        <f t="shared" si="5"/>
        <v>0</v>
      </c>
      <c r="U360" s="27"/>
    </row>
    <row r="361" spans="1:21" ht="20.25" customHeight="1">
      <c r="A361" s="27"/>
      <c r="B361" s="20">
        <f>IF(B360&lt;'Informações do financiamento'!$C$6,('Tabelas com amortização extra'!B360+1),"")</f>
        <v>356</v>
      </c>
      <c r="C361" s="21">
        <f>IF(B361&lt;='Informações do financiamento'!$C$6,H360,"")</f>
        <v>2250</v>
      </c>
      <c r="D361" s="21">
        <f>IF(B361&lt;='Informações do financiamento'!$C$6,C361*($C$2),"")</f>
        <v>18.799100288179215</v>
      </c>
      <c r="E361" s="21">
        <f>IF(B361&lt;='Informações do financiamento'!$C$6,C361+D361,"")</f>
        <v>2268.799100288179</v>
      </c>
      <c r="F361" s="21">
        <f>IF(I360=0,IF(B361&lt;='Informações do financiamento'!$C$6,F360,""),IF(B361&lt;='Informações do financiamento'!$C$6,H360/('Informações do financiamento'!$C$6-B361+1),""))</f>
        <v>50</v>
      </c>
      <c r="G361" s="21">
        <f>IF(B361&lt;='Informações do financiamento'!$C$6,F361+D361+I361,"")</f>
        <v>68.799100288179218</v>
      </c>
      <c r="H361" s="21">
        <f>IF(B361&lt;='Informações do financiamento'!$C$6,E361-G361,"")</f>
        <v>2200</v>
      </c>
      <c r="I361" s="22">
        <f t="shared" si="3"/>
        <v>0</v>
      </c>
      <c r="J361" s="38"/>
      <c r="K361" s="38"/>
      <c r="L361" s="38"/>
      <c r="M361" s="20">
        <f t="shared" si="4"/>
        <v>356</v>
      </c>
      <c r="N361" s="21">
        <f>IF(M361&lt;='Informações do financiamento'!$C$6,S360,"")</f>
        <v>6478.5499836721156</v>
      </c>
      <c r="O361" s="21">
        <f>IF(M361&lt;='Informações do financiamento'!$C$6,N361*($C$2),"")</f>
        <v>54.129293717792855</v>
      </c>
      <c r="P361" s="21">
        <f>IF(M361&lt;='Informações do financiamento'!$C$6,N361+O361,"")</f>
        <v>6532.6792773899087</v>
      </c>
      <c r="Q361" s="21">
        <f>IF(M361&lt;='Informações do financiamento'!$C$6,'Tabelas com amortização extra'!R361-'Tabelas com amortização extra'!O361,"")</f>
        <v>119.18872426919521</v>
      </c>
      <c r="R361" s="21">
        <f>IF(M361&lt;='Informações do financiamento'!$C$6,(N361*$C$2)/(1-(1/(1+$C$2)^('Informações do financiamento'!$C$6-M360)))+T361,"")</f>
        <v>173.31801798698805</v>
      </c>
      <c r="S361" s="21">
        <f>IF(M361&lt;='Informações do financiamento'!$C$6,P361-R361,"")</f>
        <v>6359.361259402921</v>
      </c>
      <c r="T361" s="22">
        <f t="shared" si="5"/>
        <v>0</v>
      </c>
      <c r="U361" s="27"/>
    </row>
    <row r="362" spans="1:21" ht="20.25" customHeight="1">
      <c r="A362" s="27"/>
      <c r="B362" s="20">
        <f>IF(B361&lt;'Informações do financiamento'!$C$6,('Tabelas com amortização extra'!B361+1),"")</f>
        <v>357</v>
      </c>
      <c r="C362" s="21">
        <f>IF(B362&lt;='Informações do financiamento'!$C$6,H361,"")</f>
        <v>2200</v>
      </c>
      <c r="D362" s="21">
        <f>IF(B362&lt;='Informações do financiamento'!$C$6,C362*($C$2),"")</f>
        <v>18.381342503997455</v>
      </c>
      <c r="E362" s="21">
        <f>IF(B362&lt;='Informações do financiamento'!$C$6,C362+D362,"")</f>
        <v>2218.3813425039975</v>
      </c>
      <c r="F362" s="21">
        <f>IF(I361=0,IF(B362&lt;='Informações do financiamento'!$C$6,F361,""),IF(B362&lt;='Informações do financiamento'!$C$6,H361/('Informações do financiamento'!$C$6-B362+1),""))</f>
        <v>50</v>
      </c>
      <c r="G362" s="21">
        <f>IF(B362&lt;='Informações do financiamento'!$C$6,F362+D362+I362,"")</f>
        <v>68.381342503997459</v>
      </c>
      <c r="H362" s="21">
        <f>IF(B362&lt;='Informações do financiamento'!$C$6,E362-G362,"")</f>
        <v>2150</v>
      </c>
      <c r="I362" s="22">
        <f t="shared" si="3"/>
        <v>0</v>
      </c>
      <c r="J362" s="38"/>
      <c r="K362" s="38"/>
      <c r="L362" s="38"/>
      <c r="M362" s="20">
        <f t="shared" si="4"/>
        <v>357</v>
      </c>
      <c r="N362" s="21">
        <f>IF(M362&lt;='Informações do financiamento'!$C$6,S361,"")</f>
        <v>6359.361259402921</v>
      </c>
      <c r="O362" s="21">
        <f>IF(M362&lt;='Informações do financiamento'!$C$6,N362*($C$2),"")</f>
        <v>53.133453370789866</v>
      </c>
      <c r="P362" s="21">
        <f>IF(M362&lt;='Informações do financiamento'!$C$6,N362+O362,"")</f>
        <v>6412.4947127737105</v>
      </c>
      <c r="Q362" s="21">
        <f>IF(M362&lt;='Informações do financiamento'!$C$6,'Tabelas com amortização extra'!R362-'Tabelas com amortização extra'!O362,"")</f>
        <v>120.1845646161983</v>
      </c>
      <c r="R362" s="21">
        <f>IF(M362&lt;='Informações do financiamento'!$C$6,(N362*$C$2)/(1-(1/(1+$C$2)^('Informações do financiamento'!$C$6-M361)))+T362,"")</f>
        <v>173.31801798698817</v>
      </c>
      <c r="S362" s="21">
        <f>IF(M362&lt;='Informações do financiamento'!$C$6,P362-R362,"")</f>
        <v>6239.1766947867227</v>
      </c>
      <c r="T362" s="22">
        <f t="shared" si="5"/>
        <v>0</v>
      </c>
      <c r="U362" s="27"/>
    </row>
    <row r="363" spans="1:21" ht="20.25" customHeight="1">
      <c r="A363" s="27"/>
      <c r="B363" s="20">
        <f>IF(B362&lt;'Informações do financiamento'!$C$6,('Tabelas com amortização extra'!B362+1),"")</f>
        <v>358</v>
      </c>
      <c r="C363" s="21">
        <f>IF(B363&lt;='Informações do financiamento'!$C$6,H362,"")</f>
        <v>2150</v>
      </c>
      <c r="D363" s="21">
        <f>IF(B363&lt;='Informações do financiamento'!$C$6,C363*($C$2),"")</f>
        <v>17.963584719815696</v>
      </c>
      <c r="E363" s="21">
        <f>IF(B363&lt;='Informações do financiamento'!$C$6,C363+D363,"")</f>
        <v>2167.9635847198156</v>
      </c>
      <c r="F363" s="21">
        <f>IF(I362=0,IF(B363&lt;='Informações do financiamento'!$C$6,F362,""),IF(B363&lt;='Informações do financiamento'!$C$6,H362/('Informações do financiamento'!$C$6-B363+1),""))</f>
        <v>50</v>
      </c>
      <c r="G363" s="21">
        <f>IF(B363&lt;='Informações do financiamento'!$C$6,F363+D363+I363,"")</f>
        <v>67.963584719815699</v>
      </c>
      <c r="H363" s="21">
        <f>IF(B363&lt;='Informações do financiamento'!$C$6,E363-G363,"")</f>
        <v>2100</v>
      </c>
      <c r="I363" s="22">
        <f t="shared" si="3"/>
        <v>0</v>
      </c>
      <c r="J363" s="38"/>
      <c r="K363" s="38"/>
      <c r="L363" s="38"/>
      <c r="M363" s="20">
        <f t="shared" si="4"/>
        <v>358</v>
      </c>
      <c r="N363" s="21">
        <f>IF(M363&lt;='Informações do financiamento'!$C$6,S362,"")</f>
        <v>6239.1766947867227</v>
      </c>
      <c r="O363" s="21">
        <f>IF(M363&lt;='Informações do financiamento'!$C$6,N363*($C$2),"")</f>
        <v>52.129292622651612</v>
      </c>
      <c r="P363" s="21">
        <f>IF(M363&lt;='Informações do financiamento'!$C$6,N363+O363,"")</f>
        <v>6291.3059874093742</v>
      </c>
      <c r="Q363" s="21">
        <f>IF(M363&lt;='Informações do financiamento'!$C$6,'Tabelas com amortização extra'!R363-'Tabelas com amortização extra'!O363,"")</f>
        <v>121.18872536433659</v>
      </c>
      <c r="R363" s="21">
        <f>IF(M363&lt;='Informações do financiamento'!$C$6,(N363*$C$2)/(1-(1/(1+$C$2)^('Informações do financiamento'!$C$6-M362)))+T363,"")</f>
        <v>173.3180179869882</v>
      </c>
      <c r="S363" s="21">
        <f>IF(M363&lt;='Informações do financiamento'!$C$6,P363-R363,"")</f>
        <v>6117.9879694223864</v>
      </c>
      <c r="T363" s="22">
        <f t="shared" si="5"/>
        <v>0</v>
      </c>
      <c r="U363" s="27"/>
    </row>
    <row r="364" spans="1:21" ht="20.25" customHeight="1">
      <c r="A364" s="27"/>
      <c r="B364" s="20">
        <f>IF(B363&lt;'Informações do financiamento'!$C$6,('Tabelas com amortização extra'!B363+1),"")</f>
        <v>359</v>
      </c>
      <c r="C364" s="21">
        <f>IF(B364&lt;='Informações do financiamento'!$C$6,H363,"")</f>
        <v>2100</v>
      </c>
      <c r="D364" s="21">
        <f>IF(B364&lt;='Informações do financiamento'!$C$6,C364*($C$2),"")</f>
        <v>17.545826935633933</v>
      </c>
      <c r="E364" s="21">
        <f>IF(B364&lt;='Informações do financiamento'!$C$6,C364+D364,"")</f>
        <v>2117.5458269356341</v>
      </c>
      <c r="F364" s="21">
        <f>IF(I363=0,IF(B364&lt;='Informações do financiamento'!$C$6,F363,""),IF(B364&lt;='Informações do financiamento'!$C$6,H363/('Informações do financiamento'!$C$6-B364+1),""))</f>
        <v>50</v>
      </c>
      <c r="G364" s="21">
        <f>IF(B364&lt;='Informações do financiamento'!$C$6,F364+D364+I364,"")</f>
        <v>67.545826935633926</v>
      </c>
      <c r="H364" s="21">
        <f>IF(B364&lt;='Informações do financiamento'!$C$6,E364-G364,"")</f>
        <v>2050</v>
      </c>
      <c r="I364" s="22">
        <f t="shared" si="3"/>
        <v>0</v>
      </c>
      <c r="J364" s="38"/>
      <c r="K364" s="38"/>
      <c r="L364" s="38"/>
      <c r="M364" s="20">
        <f t="shared" si="4"/>
        <v>359</v>
      </c>
      <c r="N364" s="21">
        <f>IF(M364&lt;='Informações do financiamento'!$C$6,S363,"")</f>
        <v>6117.9879694223864</v>
      </c>
      <c r="O364" s="21">
        <f>IF(M364&lt;='Informações do financiamento'!$C$6,N364*($C$2),"")</f>
        <v>51.116741955131268</v>
      </c>
      <c r="P364" s="21">
        <f>IF(M364&lt;='Informações do financiamento'!$C$6,N364+O364,"")</f>
        <v>6169.1047113775176</v>
      </c>
      <c r="Q364" s="21">
        <f>IF(M364&lt;='Informações do financiamento'!$C$6,'Tabelas com amortização extra'!R364-'Tabelas com amortização extra'!O364,"")</f>
        <v>122.20127603185688</v>
      </c>
      <c r="R364" s="21">
        <f>IF(M364&lt;='Informações do financiamento'!$C$6,(N364*$C$2)/(1-(1/(1+$C$2)^('Informações do financiamento'!$C$6-M363)))+T364,"")</f>
        <v>173.31801798698814</v>
      </c>
      <c r="S364" s="21">
        <f>IF(M364&lt;='Informações do financiamento'!$C$6,P364-R364,"")</f>
        <v>5995.7866933905298</v>
      </c>
      <c r="T364" s="22">
        <f t="shared" si="5"/>
        <v>0</v>
      </c>
      <c r="U364" s="27"/>
    </row>
    <row r="365" spans="1:21" ht="20.25" customHeight="1">
      <c r="A365" s="27"/>
      <c r="B365" s="20">
        <f>IF(B364&lt;'Informações do financiamento'!$C$6,('Tabelas com amortização extra'!B364+1),"")</f>
        <v>360</v>
      </c>
      <c r="C365" s="21">
        <f>IF(B365&lt;='Informações do financiamento'!$C$6,H364,"")</f>
        <v>2050</v>
      </c>
      <c r="D365" s="21">
        <f>IF(B365&lt;='Informações do financiamento'!$C$6,C365*($C$2),"")</f>
        <v>17.128069151452173</v>
      </c>
      <c r="E365" s="21">
        <f>IF(B365&lt;='Informações do financiamento'!$C$6,C365+D365,"")</f>
        <v>2067.1280691514521</v>
      </c>
      <c r="F365" s="21">
        <f>IF(I364=0,IF(B365&lt;='Informações do financiamento'!$C$6,F364,""),IF(B365&lt;='Informações do financiamento'!$C$6,H364/('Informações do financiamento'!$C$6-B365+1),""))</f>
        <v>50</v>
      </c>
      <c r="G365" s="21">
        <f>IF(B365&lt;='Informações do financiamento'!$C$6,F365+D365+I365,"")</f>
        <v>67.128069151452166</v>
      </c>
      <c r="H365" s="21">
        <f>IF(B365&lt;='Informações do financiamento'!$C$6,E365-G365,"")</f>
        <v>2000</v>
      </c>
      <c r="I365" s="22">
        <f t="shared" si="3"/>
        <v>0</v>
      </c>
      <c r="J365" s="38"/>
      <c r="K365" s="38"/>
      <c r="L365" s="38"/>
      <c r="M365" s="20">
        <f t="shared" si="4"/>
        <v>360</v>
      </c>
      <c r="N365" s="21">
        <f>IF(M365&lt;='Informações do financiamento'!$C$6,S364,"")</f>
        <v>5995.7866933905298</v>
      </c>
      <c r="O365" s="21">
        <f>IF(M365&lt;='Informações do financiamento'!$C$6,N365*($C$2),"")</f>
        <v>50.095731269146228</v>
      </c>
      <c r="P365" s="21">
        <f>IF(M365&lt;='Informações do financiamento'!$C$6,N365+O365,"")</f>
        <v>6045.882424659676</v>
      </c>
      <c r="Q365" s="21">
        <f>IF(M365&lt;='Informações do financiamento'!$C$6,'Tabelas com amortização extra'!R365-'Tabelas com amortização extra'!O365,"")</f>
        <v>123.222286717842</v>
      </c>
      <c r="R365" s="21">
        <f>IF(M365&lt;='Informações do financiamento'!$C$6,(N365*$C$2)/(1-(1/(1+$C$2)^('Informações do financiamento'!$C$6-M364)))+T365,"")</f>
        <v>173.31801798698822</v>
      </c>
      <c r="S365" s="21">
        <f>IF(M365&lt;='Informações do financiamento'!$C$6,P365-R365,"")</f>
        <v>5872.5644066726882</v>
      </c>
      <c r="T365" s="22">
        <f t="shared" si="5"/>
        <v>0</v>
      </c>
      <c r="U365" s="27"/>
    </row>
    <row r="366" spans="1:21" ht="20.25" customHeight="1">
      <c r="A366" s="27"/>
      <c r="B366" s="20">
        <f>IF(B365&lt;'Informações do financiamento'!$C$6,('Tabelas com amortização extra'!B365+1),"")</f>
        <v>361</v>
      </c>
      <c r="C366" s="21">
        <f>IF(B366&lt;='Informações do financiamento'!$C$6,H365,"")</f>
        <v>2000</v>
      </c>
      <c r="D366" s="21">
        <f>IF(B366&lt;='Informações do financiamento'!$C$6,C366*($C$2),"")</f>
        <v>16.710311367270414</v>
      </c>
      <c r="E366" s="21">
        <f>IF(B366&lt;='Informações do financiamento'!$C$6,C366+D366,"")</f>
        <v>2016.7103113672704</v>
      </c>
      <c r="F366" s="21">
        <f>IF(I365=0,IF(B366&lt;='Informações do financiamento'!$C$6,F365,""),IF(B366&lt;='Informações do financiamento'!$C$6,H365/('Informações do financiamento'!$C$6-B366+1),""))</f>
        <v>50</v>
      </c>
      <c r="G366" s="21">
        <f>IF(B366&lt;='Informações do financiamento'!$C$6,F366+D366+I366,"")</f>
        <v>66.710311367270407</v>
      </c>
      <c r="H366" s="21">
        <f>IF(B366&lt;='Informações do financiamento'!$C$6,E366-G366,"")</f>
        <v>1950</v>
      </c>
      <c r="I366" s="22">
        <f t="shared" si="3"/>
        <v>0</v>
      </c>
      <c r="J366" s="38"/>
      <c r="K366" s="38"/>
      <c r="L366" s="38"/>
      <c r="M366" s="20">
        <f t="shared" si="4"/>
        <v>361</v>
      </c>
      <c r="N366" s="21">
        <f>IF(M366&lt;='Informações do financiamento'!$C$6,S365,"")</f>
        <v>5872.5644066726882</v>
      </c>
      <c r="O366" s="21">
        <f>IF(M366&lt;='Informações do financiamento'!$C$6,N366*($C$2),"")</f>
        <v>49.066189879925126</v>
      </c>
      <c r="P366" s="21">
        <f>IF(M366&lt;='Informações do financiamento'!$C$6,N366+O366,"")</f>
        <v>5921.6305965526135</v>
      </c>
      <c r="Q366" s="21">
        <f>IF(M366&lt;='Informações do financiamento'!$C$6,'Tabelas com amortização extra'!R366-'Tabelas com amortização extra'!O366,"")</f>
        <v>124.25182810706312</v>
      </c>
      <c r="R366" s="21">
        <f>IF(M366&lt;='Informações do financiamento'!$C$6,(N366*$C$2)/(1-(1/(1+$C$2)^('Informações do financiamento'!$C$6-M365)))+T366,"")</f>
        <v>173.31801798698825</v>
      </c>
      <c r="S366" s="21">
        <f>IF(M366&lt;='Informações do financiamento'!$C$6,P366-R366,"")</f>
        <v>5748.3125785656248</v>
      </c>
      <c r="T366" s="22">
        <f t="shared" si="5"/>
        <v>0</v>
      </c>
      <c r="U366" s="27"/>
    </row>
    <row r="367" spans="1:21" ht="20.25" customHeight="1">
      <c r="A367" s="27"/>
      <c r="B367" s="20">
        <f>IF(B366&lt;'Informações do financiamento'!$C$6,('Tabelas com amortização extra'!B366+1),"")</f>
        <v>362</v>
      </c>
      <c r="C367" s="21">
        <f>IF(B367&lt;='Informações do financiamento'!$C$6,H366,"")</f>
        <v>1950</v>
      </c>
      <c r="D367" s="21">
        <f>IF(B367&lt;='Informações do financiamento'!$C$6,C367*($C$2),"")</f>
        <v>16.292553583088655</v>
      </c>
      <c r="E367" s="21">
        <f>IF(B367&lt;='Informações do financiamento'!$C$6,C367+D367,"")</f>
        <v>1966.2925535830886</v>
      </c>
      <c r="F367" s="21">
        <f>IF(I366=0,IF(B367&lt;='Informações do financiamento'!$C$6,F366,""),IF(B367&lt;='Informações do financiamento'!$C$6,H366/('Informações do financiamento'!$C$6-B367+1),""))</f>
        <v>50</v>
      </c>
      <c r="G367" s="21">
        <f>IF(B367&lt;='Informações do financiamento'!$C$6,F367+D367+I367,"")</f>
        <v>66.292553583088647</v>
      </c>
      <c r="H367" s="21">
        <f>IF(B367&lt;='Informações do financiamento'!$C$6,E367-G367,"")</f>
        <v>1900</v>
      </c>
      <c r="I367" s="22">
        <f t="shared" si="3"/>
        <v>0</v>
      </c>
      <c r="J367" s="38"/>
      <c r="K367" s="38"/>
      <c r="L367" s="38"/>
      <c r="M367" s="20">
        <f t="shared" si="4"/>
        <v>362</v>
      </c>
      <c r="N367" s="21">
        <f>IF(M367&lt;='Informações do financiamento'!$C$6,S366,"")</f>
        <v>5748.3125785656248</v>
      </c>
      <c r="O367" s="21">
        <f>IF(M367&lt;='Informações do financiamento'!$C$6,N367*($C$2),"")</f>
        <v>48.028046512114329</v>
      </c>
      <c r="P367" s="21">
        <f>IF(M367&lt;='Informações do financiamento'!$C$6,N367+O367,"")</f>
        <v>5796.3406250777389</v>
      </c>
      <c r="Q367" s="21">
        <f>IF(M367&lt;='Informações do financiamento'!$C$6,'Tabelas com amortização extra'!R367-'Tabelas com amortização extra'!O367,"")</f>
        <v>125.28997147487392</v>
      </c>
      <c r="R367" s="21">
        <f>IF(M367&lt;='Informações do financiamento'!$C$6,(N367*$C$2)/(1-(1/(1+$C$2)^('Informações do financiamento'!$C$6-M366)))+T367,"")</f>
        <v>173.31801798698825</v>
      </c>
      <c r="S367" s="21">
        <f>IF(M367&lt;='Informações do financiamento'!$C$6,P367-R367,"")</f>
        <v>5623.0226070907502</v>
      </c>
      <c r="T367" s="22">
        <f t="shared" si="5"/>
        <v>0</v>
      </c>
      <c r="U367" s="27"/>
    </row>
    <row r="368" spans="1:21" ht="20.25" customHeight="1">
      <c r="A368" s="27"/>
      <c r="B368" s="20">
        <f>IF(B367&lt;'Informações do financiamento'!$C$6,('Tabelas com amortização extra'!B367+1),"")</f>
        <v>363</v>
      </c>
      <c r="C368" s="21">
        <f>IF(B368&lt;='Informações do financiamento'!$C$6,H367,"")</f>
        <v>1900</v>
      </c>
      <c r="D368" s="21">
        <f>IF(B368&lt;='Informações do financiamento'!$C$6,C368*($C$2),"")</f>
        <v>15.874795798906893</v>
      </c>
      <c r="E368" s="21">
        <f>IF(B368&lt;='Informações do financiamento'!$C$6,C368+D368,"")</f>
        <v>1915.8747957989069</v>
      </c>
      <c r="F368" s="21">
        <f>IF(I367=0,IF(B368&lt;='Informações do financiamento'!$C$6,F367,""),IF(B368&lt;='Informações do financiamento'!$C$6,H367/('Informações do financiamento'!$C$6-B368+1),""))</f>
        <v>50</v>
      </c>
      <c r="G368" s="21">
        <f>IF(B368&lt;='Informações do financiamento'!$C$6,F368+D368+I368,"")</f>
        <v>65.874795798906888</v>
      </c>
      <c r="H368" s="21">
        <f>IF(B368&lt;='Informações do financiamento'!$C$6,E368-G368,"")</f>
        <v>1850</v>
      </c>
      <c r="I368" s="22">
        <f t="shared" si="3"/>
        <v>0</v>
      </c>
      <c r="J368" s="38"/>
      <c r="K368" s="38"/>
      <c r="L368" s="38"/>
      <c r="M368" s="20">
        <f t="shared" si="4"/>
        <v>363</v>
      </c>
      <c r="N368" s="21">
        <f>IF(M368&lt;='Informações do financiamento'!$C$6,S367,"")</f>
        <v>5623.0226070907502</v>
      </c>
      <c r="O368" s="21">
        <f>IF(M368&lt;='Informações do financiamento'!$C$6,N368*($C$2),"")</f>
        <v>46.981229294843544</v>
      </c>
      <c r="P368" s="21">
        <f>IF(M368&lt;='Informações do financiamento'!$C$6,N368+O368,"")</f>
        <v>5670.0038363855938</v>
      </c>
      <c r="Q368" s="21">
        <f>IF(M368&lt;='Informações do financiamento'!$C$6,'Tabelas com amortização extra'!R368-'Tabelas com amortização extra'!O368,"")</f>
        <v>126.33678869214474</v>
      </c>
      <c r="R368" s="21">
        <f>IF(M368&lt;='Informações do financiamento'!$C$6,(N368*$C$2)/(1-(1/(1+$C$2)^('Informações do financiamento'!$C$6-M367)))+T368,"")</f>
        <v>173.31801798698828</v>
      </c>
      <c r="S368" s="21">
        <f>IF(M368&lt;='Informações do financiamento'!$C$6,P368-R368,"")</f>
        <v>5496.6858183986051</v>
      </c>
      <c r="T368" s="22">
        <f t="shared" si="5"/>
        <v>0</v>
      </c>
      <c r="U368" s="27"/>
    </row>
    <row r="369" spans="1:21" ht="20.25" customHeight="1">
      <c r="A369" s="27"/>
      <c r="B369" s="20">
        <f>IF(B368&lt;'Informações do financiamento'!$C$6,('Tabelas com amortização extra'!B368+1),"")</f>
        <v>364</v>
      </c>
      <c r="C369" s="21">
        <f>IF(B369&lt;='Informações do financiamento'!$C$6,H368,"")</f>
        <v>1850</v>
      </c>
      <c r="D369" s="21">
        <f>IF(B369&lt;='Informações do financiamento'!$C$6,C369*($C$2),"")</f>
        <v>15.457038014725132</v>
      </c>
      <c r="E369" s="21">
        <f>IF(B369&lt;='Informações do financiamento'!$C$6,C369+D369,"")</f>
        <v>1865.4570380147252</v>
      </c>
      <c r="F369" s="21">
        <f>IF(I368=0,IF(B369&lt;='Informações do financiamento'!$C$6,F368,""),IF(B369&lt;='Informações do financiamento'!$C$6,H368/('Informações do financiamento'!$C$6-B369+1),""))</f>
        <v>50</v>
      </c>
      <c r="G369" s="21">
        <f>IF(B369&lt;='Informações do financiamento'!$C$6,F369+D369+I369,"")</f>
        <v>65.457038014725129</v>
      </c>
      <c r="H369" s="21">
        <f>IF(B369&lt;='Informações do financiamento'!$C$6,E369-G369,"")</f>
        <v>1800</v>
      </c>
      <c r="I369" s="22">
        <f t="shared" si="3"/>
        <v>0</v>
      </c>
      <c r="J369" s="38"/>
      <c r="K369" s="38"/>
      <c r="L369" s="38"/>
      <c r="M369" s="20">
        <f t="shared" si="4"/>
        <v>364</v>
      </c>
      <c r="N369" s="21">
        <f>IF(M369&lt;='Informações do financiamento'!$C$6,S368,"")</f>
        <v>5496.6858183986051</v>
      </c>
      <c r="O369" s="21">
        <f>IF(M369&lt;='Informações do financiamento'!$C$6,N369*($C$2),"")</f>
        <v>45.925665756750142</v>
      </c>
      <c r="P369" s="21">
        <f>IF(M369&lt;='Informações do financiamento'!$C$6,N369+O369,"")</f>
        <v>5542.6114841553554</v>
      </c>
      <c r="Q369" s="21">
        <f>IF(M369&lt;='Informações do financiamento'!$C$6,'Tabelas com amortização extra'!R369-'Tabelas com amortização extra'!O369,"")</f>
        <v>127.39235223023815</v>
      </c>
      <c r="R369" s="21">
        <f>IF(M369&lt;='Informações do financiamento'!$C$6,(N369*$C$2)/(1-(1/(1+$C$2)^('Informações do financiamento'!$C$6-M368)))+T369,"")</f>
        <v>173.31801798698828</v>
      </c>
      <c r="S369" s="21">
        <f>IF(M369&lt;='Informações do financiamento'!$C$6,P369-R369,"")</f>
        <v>5369.2934661683666</v>
      </c>
      <c r="T369" s="22">
        <f t="shared" si="5"/>
        <v>0</v>
      </c>
      <c r="U369" s="27"/>
    </row>
    <row r="370" spans="1:21" ht="20.25" customHeight="1">
      <c r="A370" s="27"/>
      <c r="B370" s="20">
        <f>IF(B369&lt;'Informações do financiamento'!$C$6,('Tabelas com amortização extra'!B369+1),"")</f>
        <v>365</v>
      </c>
      <c r="C370" s="21">
        <f>IF(B370&lt;='Informações do financiamento'!$C$6,H369,"")</f>
        <v>1800</v>
      </c>
      <c r="D370" s="21">
        <f>IF(B370&lt;='Informações do financiamento'!$C$6,C370*($C$2),"")</f>
        <v>15.039280230543373</v>
      </c>
      <c r="E370" s="21">
        <f>IF(B370&lt;='Informações do financiamento'!$C$6,C370+D370,"")</f>
        <v>1815.0392802305435</v>
      </c>
      <c r="F370" s="21">
        <f>IF(I369=0,IF(B370&lt;='Informações do financiamento'!$C$6,F369,""),IF(B370&lt;='Informações do financiamento'!$C$6,H369/('Informações do financiamento'!$C$6-B370+1),""))</f>
        <v>50</v>
      </c>
      <c r="G370" s="21">
        <f>IF(B370&lt;='Informações do financiamento'!$C$6,F370+D370+I370,"")</f>
        <v>65.039280230543369</v>
      </c>
      <c r="H370" s="21">
        <f>IF(B370&lt;='Informações do financiamento'!$C$6,E370-G370,"")</f>
        <v>1750</v>
      </c>
      <c r="I370" s="22">
        <f t="shared" si="3"/>
        <v>0</v>
      </c>
      <c r="J370" s="38"/>
      <c r="K370" s="38"/>
      <c r="L370" s="38"/>
      <c r="M370" s="20">
        <f t="shared" si="4"/>
        <v>365</v>
      </c>
      <c r="N370" s="21">
        <f>IF(M370&lt;='Informações do financiamento'!$C$6,S369,"")</f>
        <v>5369.2934661683666</v>
      </c>
      <c r="O370" s="21">
        <f>IF(M370&lt;='Informações do financiamento'!$C$6,N370*($C$2),"")</f>
        <v>44.86128282096201</v>
      </c>
      <c r="P370" s="21">
        <f>IF(M370&lt;='Informações do financiamento'!$C$6,N370+O370,"")</f>
        <v>5414.1547489893283</v>
      </c>
      <c r="Q370" s="21">
        <f>IF(M370&lt;='Informações do financiamento'!$C$6,'Tabelas com amortização extra'!R370-'Tabelas com amortização extra'!O370,"")</f>
        <v>128.45673516602625</v>
      </c>
      <c r="R370" s="21">
        <f>IF(M370&lt;='Informações do financiamento'!$C$6,(N370*$C$2)/(1-(1/(1+$C$2)^('Informações do financiamento'!$C$6-M369)))+T370,"")</f>
        <v>173.31801798698825</v>
      </c>
      <c r="S370" s="21">
        <f>IF(M370&lt;='Informações do financiamento'!$C$6,P370-R370,"")</f>
        <v>5240.8367310023405</v>
      </c>
      <c r="T370" s="22">
        <f t="shared" si="5"/>
        <v>0</v>
      </c>
      <c r="U370" s="27"/>
    </row>
    <row r="371" spans="1:21" ht="20.25" customHeight="1">
      <c r="A371" s="27"/>
      <c r="B371" s="20">
        <f>IF(B370&lt;'Informações do financiamento'!$C$6,('Tabelas com amortização extra'!B370+1),"")</f>
        <v>366</v>
      </c>
      <c r="C371" s="21">
        <f>IF(B371&lt;='Informações do financiamento'!$C$6,H370,"")</f>
        <v>1750</v>
      </c>
      <c r="D371" s="21">
        <f>IF(B371&lt;='Informações do financiamento'!$C$6,C371*($C$2),"")</f>
        <v>14.621522446361613</v>
      </c>
      <c r="E371" s="21">
        <f>IF(B371&lt;='Informações do financiamento'!$C$6,C371+D371,"")</f>
        <v>1764.6215224463617</v>
      </c>
      <c r="F371" s="21">
        <f>IF(I370=0,IF(B371&lt;='Informações do financiamento'!$C$6,F370,""),IF(B371&lt;='Informações do financiamento'!$C$6,H370/('Informações do financiamento'!$C$6-B371+1),""))</f>
        <v>50</v>
      </c>
      <c r="G371" s="21">
        <f>IF(B371&lt;='Informações do financiamento'!$C$6,F371+D371+I371,"")</f>
        <v>64.62152244636161</v>
      </c>
      <c r="H371" s="21">
        <f>IF(B371&lt;='Informações do financiamento'!$C$6,E371-G371,"")</f>
        <v>1700</v>
      </c>
      <c r="I371" s="22">
        <f t="shared" si="3"/>
        <v>0</v>
      </c>
      <c r="J371" s="38"/>
      <c r="K371" s="38"/>
      <c r="L371" s="38"/>
      <c r="M371" s="20">
        <f t="shared" si="4"/>
        <v>366</v>
      </c>
      <c r="N371" s="21">
        <f>IF(M371&lt;='Informações do financiamento'!$C$6,S370,"")</f>
        <v>5240.8367310023405</v>
      </c>
      <c r="O371" s="21">
        <f>IF(M371&lt;='Informações do financiamento'!$C$6,N371*($C$2),"")</f>
        <v>43.78800680003836</v>
      </c>
      <c r="P371" s="21">
        <f>IF(M371&lt;='Informações do financiamento'!$C$6,N371+O371,"")</f>
        <v>5284.6247378023791</v>
      </c>
      <c r="Q371" s="21">
        <f>IF(M371&lt;='Informações do financiamento'!$C$6,'Tabelas com amortização extra'!R371-'Tabelas com amortização extra'!O371,"")</f>
        <v>129.53001118694999</v>
      </c>
      <c r="R371" s="21">
        <f>IF(M371&lt;='Informações do financiamento'!$C$6,(N371*$C$2)/(1-(1/(1+$C$2)^('Informações do financiamento'!$C$6-M370)))+T371,"")</f>
        <v>173.31801798698834</v>
      </c>
      <c r="S371" s="21">
        <f>IF(M371&lt;='Informações do financiamento'!$C$6,P371-R371,"")</f>
        <v>5111.3067198153904</v>
      </c>
      <c r="T371" s="22">
        <f t="shared" si="5"/>
        <v>0</v>
      </c>
      <c r="U371" s="27"/>
    </row>
    <row r="372" spans="1:21" ht="20.25" customHeight="1">
      <c r="A372" s="27"/>
      <c r="B372" s="20">
        <f>IF(B371&lt;'Informações do financiamento'!$C$6,('Tabelas com amortização extra'!B371+1),"")</f>
        <v>367</v>
      </c>
      <c r="C372" s="21">
        <f>IF(B372&lt;='Informações do financiamento'!$C$6,H371,"")</f>
        <v>1700</v>
      </c>
      <c r="D372" s="21">
        <f>IF(B372&lt;='Informações do financiamento'!$C$6,C372*($C$2),"")</f>
        <v>14.203764662179852</v>
      </c>
      <c r="E372" s="21">
        <f>IF(B372&lt;='Informações do financiamento'!$C$6,C372+D372,"")</f>
        <v>1714.2037646621798</v>
      </c>
      <c r="F372" s="21">
        <f>IF(I371=0,IF(B372&lt;='Informações do financiamento'!$C$6,F371,""),IF(B372&lt;='Informações do financiamento'!$C$6,H371/('Informações do financiamento'!$C$6-B372+1),""))</f>
        <v>50</v>
      </c>
      <c r="G372" s="21">
        <f>IF(B372&lt;='Informações do financiamento'!$C$6,F372+D372+I372,"")</f>
        <v>64.20376466217985</v>
      </c>
      <c r="H372" s="21">
        <f>IF(B372&lt;='Informações do financiamento'!$C$6,E372-G372,"")</f>
        <v>1650</v>
      </c>
      <c r="I372" s="22">
        <f t="shared" si="3"/>
        <v>0</v>
      </c>
      <c r="J372" s="38"/>
      <c r="K372" s="38"/>
      <c r="L372" s="38"/>
      <c r="M372" s="20">
        <f t="shared" si="4"/>
        <v>367</v>
      </c>
      <c r="N372" s="21">
        <f>IF(M372&lt;='Informações do financiamento'!$C$6,S371,"")</f>
        <v>5111.3067198153904</v>
      </c>
      <c r="O372" s="21">
        <f>IF(M372&lt;='Informações do financiamento'!$C$6,N372*($C$2),"")</f>
        <v>42.705763390868384</v>
      </c>
      <c r="P372" s="21">
        <f>IF(M372&lt;='Informações do financiamento'!$C$6,N372+O372,"")</f>
        <v>5154.0124832062584</v>
      </c>
      <c r="Q372" s="21">
        <f>IF(M372&lt;='Informações do financiamento'!$C$6,'Tabelas com amortização extra'!R372-'Tabelas com amortização extra'!O372,"")</f>
        <v>130.61225459611993</v>
      </c>
      <c r="R372" s="21">
        <f>IF(M372&lt;='Informações do financiamento'!$C$6,(N372*$C$2)/(1-(1/(1+$C$2)^('Informações do financiamento'!$C$6-M371)))+T372,"")</f>
        <v>173.31801798698831</v>
      </c>
      <c r="S372" s="21">
        <f>IF(M372&lt;='Informações do financiamento'!$C$6,P372-R372,"")</f>
        <v>4980.6944652192697</v>
      </c>
      <c r="T372" s="22">
        <f t="shared" si="5"/>
        <v>0</v>
      </c>
      <c r="U372" s="27"/>
    </row>
    <row r="373" spans="1:21" ht="20.25" customHeight="1">
      <c r="A373" s="27"/>
      <c r="B373" s="20">
        <f>IF(B372&lt;'Informações do financiamento'!$C$6,('Tabelas com amortização extra'!B372+1),"")</f>
        <v>368</v>
      </c>
      <c r="C373" s="21">
        <f>IF(B373&lt;='Informações do financiamento'!$C$6,H372,"")</f>
        <v>1650</v>
      </c>
      <c r="D373" s="21">
        <f>IF(B373&lt;='Informações do financiamento'!$C$6,C373*($C$2),"")</f>
        <v>13.786006877998091</v>
      </c>
      <c r="E373" s="21">
        <f>IF(B373&lt;='Informações do financiamento'!$C$6,C373+D373,"")</f>
        <v>1663.786006877998</v>
      </c>
      <c r="F373" s="21">
        <f>IF(I372=0,IF(B373&lt;='Informações do financiamento'!$C$6,F372,""),IF(B373&lt;='Informações do financiamento'!$C$6,H372/('Informações do financiamento'!$C$6-B373+1),""))</f>
        <v>50</v>
      </c>
      <c r="G373" s="21">
        <f>IF(B373&lt;='Informações do financiamento'!$C$6,F373+D373+I373,"")</f>
        <v>63.786006877998091</v>
      </c>
      <c r="H373" s="21">
        <f>IF(B373&lt;='Informações do financiamento'!$C$6,E373-G373,"")</f>
        <v>1600</v>
      </c>
      <c r="I373" s="22">
        <f t="shared" si="3"/>
        <v>0</v>
      </c>
      <c r="J373" s="38"/>
      <c r="K373" s="38"/>
      <c r="L373" s="38"/>
      <c r="M373" s="20">
        <f t="shared" si="4"/>
        <v>368</v>
      </c>
      <c r="N373" s="21">
        <f>IF(M373&lt;='Informações do financiamento'!$C$6,S372,"")</f>
        <v>4980.6944652192697</v>
      </c>
      <c r="O373" s="21">
        <f>IF(M373&lt;='Informações do financiamento'!$C$6,N373*($C$2),"")</f>
        <v>41.614477669527197</v>
      </c>
      <c r="P373" s="21">
        <f>IF(M373&lt;='Informações do financiamento'!$C$6,N373+O373,"")</f>
        <v>5022.308942888797</v>
      </c>
      <c r="Q373" s="21">
        <f>IF(M373&lt;='Informações do financiamento'!$C$6,'Tabelas com amortização extra'!R373-'Tabelas com amortização extra'!O373,"")</f>
        <v>131.7035403174612</v>
      </c>
      <c r="R373" s="21">
        <f>IF(M373&lt;='Informações do financiamento'!$C$6,(N373*$C$2)/(1-(1/(1+$C$2)^('Informações do financiamento'!$C$6-M372)))+T373,"")</f>
        <v>173.31801798698839</v>
      </c>
      <c r="S373" s="21">
        <f>IF(M373&lt;='Informações do financiamento'!$C$6,P373-R373,"")</f>
        <v>4848.9909249018083</v>
      </c>
      <c r="T373" s="22">
        <f t="shared" si="5"/>
        <v>0</v>
      </c>
      <c r="U373" s="27"/>
    </row>
    <row r="374" spans="1:21" ht="20.25" customHeight="1">
      <c r="A374" s="27"/>
      <c r="B374" s="20">
        <f>IF(B373&lt;'Informações do financiamento'!$C$6,('Tabelas com amortização extra'!B373+1),"")</f>
        <v>369</v>
      </c>
      <c r="C374" s="21">
        <f>IF(B374&lt;='Informações do financiamento'!$C$6,H373,"")</f>
        <v>1600</v>
      </c>
      <c r="D374" s="21">
        <f>IF(B374&lt;='Informações do financiamento'!$C$6,C374*($C$2),"")</f>
        <v>13.368249093816331</v>
      </c>
      <c r="E374" s="21">
        <f>IF(B374&lt;='Informações do financiamento'!$C$6,C374+D374,"")</f>
        <v>1613.3682490938163</v>
      </c>
      <c r="F374" s="21">
        <f>IF(I373=0,IF(B374&lt;='Informações do financiamento'!$C$6,F373,""),IF(B374&lt;='Informações do financiamento'!$C$6,H373/('Informações do financiamento'!$C$6-B374+1),""))</f>
        <v>50</v>
      </c>
      <c r="G374" s="21">
        <f>IF(B374&lt;='Informações do financiamento'!$C$6,F374+D374+I374,"")</f>
        <v>63.368249093816331</v>
      </c>
      <c r="H374" s="21">
        <f>IF(B374&lt;='Informações do financiamento'!$C$6,E374-G374,"")</f>
        <v>1550</v>
      </c>
      <c r="I374" s="22">
        <f t="shared" si="3"/>
        <v>0</v>
      </c>
      <c r="J374" s="38"/>
      <c r="K374" s="38"/>
      <c r="L374" s="38"/>
      <c r="M374" s="20">
        <f t="shared" si="4"/>
        <v>369</v>
      </c>
      <c r="N374" s="21">
        <f>IF(M374&lt;='Informações do financiamento'!$C$6,S373,"")</f>
        <v>4848.9909249018083</v>
      </c>
      <c r="O374" s="21">
        <f>IF(M374&lt;='Informações do financiamento'!$C$6,N374*($C$2),"")</f>
        <v>40.514074086088883</v>
      </c>
      <c r="P374" s="21">
        <f>IF(M374&lt;='Informações do financiamento'!$C$6,N374+O374,"")</f>
        <v>4889.5049989878971</v>
      </c>
      <c r="Q374" s="21">
        <f>IF(M374&lt;='Informações do financiamento'!$C$6,'Tabelas com amortização extra'!R374-'Tabelas com amortização extra'!O374,"")</f>
        <v>132.80394390089953</v>
      </c>
      <c r="R374" s="21">
        <f>IF(M374&lt;='Informações do financiamento'!$C$6,(N374*$C$2)/(1-(1/(1+$C$2)^('Informações do financiamento'!$C$6-M373)))+T374,"")</f>
        <v>173.31801798698839</v>
      </c>
      <c r="S374" s="21">
        <f>IF(M374&lt;='Informações do financiamento'!$C$6,P374-R374,"")</f>
        <v>4716.1869810009084</v>
      </c>
      <c r="T374" s="22">
        <f t="shared" si="5"/>
        <v>0</v>
      </c>
      <c r="U374" s="27"/>
    </row>
    <row r="375" spans="1:21" ht="20.25" customHeight="1">
      <c r="A375" s="27"/>
      <c r="B375" s="20">
        <f>IF(B374&lt;'Informações do financiamento'!$C$6,('Tabelas com amortização extra'!B374+1),"")</f>
        <v>370</v>
      </c>
      <c r="C375" s="21">
        <f>IF(B375&lt;='Informações do financiamento'!$C$6,H374,"")</f>
        <v>1550</v>
      </c>
      <c r="D375" s="21">
        <f>IF(B375&lt;='Informações do financiamento'!$C$6,C375*($C$2),"")</f>
        <v>12.950491309634572</v>
      </c>
      <c r="E375" s="21">
        <f>IF(B375&lt;='Informações do financiamento'!$C$6,C375+D375,"")</f>
        <v>1562.9504913096346</v>
      </c>
      <c r="F375" s="21">
        <f>IF(I374=0,IF(B375&lt;='Informações do financiamento'!$C$6,F374,""),IF(B375&lt;='Informações do financiamento'!$C$6,H374/('Informações do financiamento'!$C$6-B375+1),""))</f>
        <v>50</v>
      </c>
      <c r="G375" s="21">
        <f>IF(B375&lt;='Informações do financiamento'!$C$6,F375+D375+I375,"")</f>
        <v>62.950491309634572</v>
      </c>
      <c r="H375" s="21">
        <f>IF(B375&lt;='Informações do financiamento'!$C$6,E375-G375,"")</f>
        <v>1500</v>
      </c>
      <c r="I375" s="22">
        <f t="shared" si="3"/>
        <v>0</v>
      </c>
      <c r="J375" s="38"/>
      <c r="K375" s="38"/>
      <c r="L375" s="38"/>
      <c r="M375" s="20">
        <f t="shared" si="4"/>
        <v>370</v>
      </c>
      <c r="N375" s="21">
        <f>IF(M375&lt;='Informações do financiamento'!$C$6,S374,"")</f>
        <v>4716.1869810009084</v>
      </c>
      <c r="O375" s="21">
        <f>IF(M375&lt;='Informações do financiamento'!$C$6,N375*($C$2),"")</f>
        <v>39.404476459396108</v>
      </c>
      <c r="P375" s="21">
        <f>IF(M375&lt;='Informações do financiamento'!$C$6,N375+O375,"")</f>
        <v>4755.5914574603048</v>
      </c>
      <c r="Q375" s="21">
        <f>IF(M375&lt;='Informações do financiamento'!$C$6,'Tabelas com amortização extra'!R375-'Tabelas com amortização extra'!O375,"")</f>
        <v>133.91354152759232</v>
      </c>
      <c r="R375" s="21">
        <f>IF(M375&lt;='Informações do financiamento'!$C$6,(N375*$C$2)/(1-(1/(1+$C$2)^('Informações do financiamento'!$C$6-M374)))+T375,"")</f>
        <v>173.31801798698842</v>
      </c>
      <c r="S375" s="21">
        <f>IF(M375&lt;='Informações do financiamento'!$C$6,P375-R375,"")</f>
        <v>4582.2734394733161</v>
      </c>
      <c r="T375" s="22">
        <f t="shared" si="5"/>
        <v>0</v>
      </c>
      <c r="U375" s="27"/>
    </row>
    <row r="376" spans="1:21" ht="20.25" customHeight="1">
      <c r="A376" s="27"/>
      <c r="B376" s="20">
        <f>IF(B375&lt;'Informações do financiamento'!$C$6,('Tabelas com amortização extra'!B375+1),"")</f>
        <v>371</v>
      </c>
      <c r="C376" s="21">
        <f>IF(B376&lt;='Informações do financiamento'!$C$6,H375,"")</f>
        <v>1500</v>
      </c>
      <c r="D376" s="21">
        <f>IF(B376&lt;='Informações do financiamento'!$C$6,C376*($C$2),"")</f>
        <v>12.53273352545281</v>
      </c>
      <c r="E376" s="21">
        <f>IF(B376&lt;='Informações do financiamento'!$C$6,C376+D376,"")</f>
        <v>1512.5327335254528</v>
      </c>
      <c r="F376" s="21">
        <f>IF(I375=0,IF(B376&lt;='Informações do financiamento'!$C$6,F375,""),IF(B376&lt;='Informações do financiamento'!$C$6,H375/('Informações do financiamento'!$C$6-B376+1),""))</f>
        <v>50</v>
      </c>
      <c r="G376" s="21">
        <f>IF(B376&lt;='Informações do financiamento'!$C$6,F376+D376+I376,"")</f>
        <v>62.532733525452812</v>
      </c>
      <c r="H376" s="21">
        <f>IF(B376&lt;='Informações do financiamento'!$C$6,E376-G376,"")</f>
        <v>1450</v>
      </c>
      <c r="I376" s="22">
        <f t="shared" si="3"/>
        <v>0</v>
      </c>
      <c r="J376" s="38"/>
      <c r="K376" s="38"/>
      <c r="L376" s="38"/>
      <c r="M376" s="20">
        <f t="shared" si="4"/>
        <v>371</v>
      </c>
      <c r="N376" s="21">
        <f>IF(M376&lt;='Informações do financiamento'!$C$6,S375,"")</f>
        <v>4582.2734394733161</v>
      </c>
      <c r="O376" s="21">
        <f>IF(M376&lt;='Informações do financiamento'!$C$6,N376*($C$2),"")</f>
        <v>38.285607971786128</v>
      </c>
      <c r="P376" s="21">
        <f>IF(M376&lt;='Informações do financiamento'!$C$6,N376+O376,"")</f>
        <v>4620.5590474451019</v>
      </c>
      <c r="Q376" s="21">
        <f>IF(M376&lt;='Informações do financiamento'!$C$6,'Tabelas com amortização extra'!R376-'Tabelas com amortização extra'!O376,"")</f>
        <v>135.0324100152022</v>
      </c>
      <c r="R376" s="21">
        <f>IF(M376&lt;='Informações do financiamento'!$C$6,(N376*$C$2)/(1-(1/(1+$C$2)^('Informações do financiamento'!$C$6-M375)))+T376,"")</f>
        <v>173.31801798698834</v>
      </c>
      <c r="S376" s="21">
        <f>IF(M376&lt;='Informações do financiamento'!$C$6,P376-R376,"")</f>
        <v>4447.2410294581132</v>
      </c>
      <c r="T376" s="22">
        <f t="shared" si="5"/>
        <v>0</v>
      </c>
      <c r="U376" s="27"/>
    </row>
    <row r="377" spans="1:21" ht="20.25" customHeight="1">
      <c r="A377" s="27"/>
      <c r="B377" s="20">
        <f>IF(B376&lt;'Informações do financiamento'!$C$6,('Tabelas com amortização extra'!B376+1),"")</f>
        <v>372</v>
      </c>
      <c r="C377" s="21">
        <f>IF(B377&lt;='Informações do financiamento'!$C$6,H376,"")</f>
        <v>1450</v>
      </c>
      <c r="D377" s="21">
        <f>IF(B377&lt;='Informações do financiamento'!$C$6,C377*($C$2),"")</f>
        <v>12.114975741271049</v>
      </c>
      <c r="E377" s="21">
        <f>IF(B377&lt;='Informações do financiamento'!$C$6,C377+D377,"")</f>
        <v>1462.1149757412711</v>
      </c>
      <c r="F377" s="21">
        <f>IF(I376=0,IF(B377&lt;='Informações do financiamento'!$C$6,F376,""),IF(B377&lt;='Informações do financiamento'!$C$6,H376/('Informações do financiamento'!$C$6-B377+1),""))</f>
        <v>50</v>
      </c>
      <c r="G377" s="21">
        <f>IF(B377&lt;='Informações do financiamento'!$C$6,F377+D377+I377,"")</f>
        <v>62.114975741271053</v>
      </c>
      <c r="H377" s="21">
        <f>IF(B377&lt;='Informações do financiamento'!$C$6,E377-G377,"")</f>
        <v>1400</v>
      </c>
      <c r="I377" s="22">
        <f t="shared" si="3"/>
        <v>0</v>
      </c>
      <c r="J377" s="38"/>
      <c r="K377" s="38"/>
      <c r="L377" s="38"/>
      <c r="M377" s="20">
        <f t="shared" si="4"/>
        <v>372</v>
      </c>
      <c r="N377" s="21">
        <f>IF(M377&lt;='Informações do financiamento'!$C$6,S376,"")</f>
        <v>4447.2410294581132</v>
      </c>
      <c r="O377" s="21">
        <f>IF(M377&lt;='Informações do financiamento'!$C$6,N377*($C$2),"")</f>
        <v>37.157391163772644</v>
      </c>
      <c r="P377" s="21">
        <f>IF(M377&lt;='Informações do financiamento'!$C$6,N377+O377,"")</f>
        <v>4484.3984206218856</v>
      </c>
      <c r="Q377" s="21">
        <f>IF(M377&lt;='Informações do financiamento'!$C$6,'Tabelas com amortização extra'!R377-'Tabelas com amortização extra'!O377,"")</f>
        <v>136.16062682321581</v>
      </c>
      <c r="R377" s="21">
        <f>IF(M377&lt;='Informações do financiamento'!$C$6,(N377*$C$2)/(1-(1/(1+$C$2)^('Informações do financiamento'!$C$6-M376)))+T377,"")</f>
        <v>173.31801798698845</v>
      </c>
      <c r="S377" s="21">
        <f>IF(M377&lt;='Informações do financiamento'!$C$6,P377-R377,"")</f>
        <v>4311.0804026348969</v>
      </c>
      <c r="T377" s="22">
        <f t="shared" si="5"/>
        <v>0</v>
      </c>
      <c r="U377" s="27"/>
    </row>
    <row r="378" spans="1:21" ht="20.25" customHeight="1">
      <c r="A378" s="27"/>
      <c r="B378" s="20">
        <f>IF(B377&lt;'Informações do financiamento'!$C$6,('Tabelas com amortização extra'!B377+1),"")</f>
        <v>373</v>
      </c>
      <c r="C378" s="21">
        <f>IF(B378&lt;='Informações do financiamento'!$C$6,H377,"")</f>
        <v>1400</v>
      </c>
      <c r="D378" s="21">
        <f>IF(B378&lt;='Informações do financiamento'!$C$6,C378*($C$2),"")</f>
        <v>11.69721795708929</v>
      </c>
      <c r="E378" s="21">
        <f>IF(B378&lt;='Informações do financiamento'!$C$6,C378+D378,"")</f>
        <v>1411.6972179570894</v>
      </c>
      <c r="F378" s="21">
        <f>IF(I377=0,IF(B378&lt;='Informações do financiamento'!$C$6,F377,""),IF(B378&lt;='Informações do financiamento'!$C$6,H377/('Informações do financiamento'!$C$6-B378+1),""))</f>
        <v>50</v>
      </c>
      <c r="G378" s="21">
        <f>IF(B378&lt;='Informações do financiamento'!$C$6,F378+D378+I378,"")</f>
        <v>61.697217957089293</v>
      </c>
      <c r="H378" s="21">
        <f>IF(B378&lt;='Informações do financiamento'!$C$6,E378-G378,"")</f>
        <v>1350</v>
      </c>
      <c r="I378" s="22">
        <f t="shared" si="3"/>
        <v>0</v>
      </c>
      <c r="J378" s="38"/>
      <c r="K378" s="38"/>
      <c r="L378" s="38"/>
      <c r="M378" s="20">
        <f t="shared" si="4"/>
        <v>373</v>
      </c>
      <c r="N378" s="21">
        <f>IF(M378&lt;='Informações do financiamento'!$C$6,S377,"")</f>
        <v>4311.0804026348969</v>
      </c>
      <c r="O378" s="21">
        <f>IF(M378&lt;='Informações do financiamento'!$C$6,N378*($C$2),"")</f>
        <v>36.019747928683316</v>
      </c>
      <c r="P378" s="21">
        <f>IF(M378&lt;='Informações do financiamento'!$C$6,N378+O378,"")</f>
        <v>4347.1001505635804</v>
      </c>
      <c r="Q378" s="21">
        <f>IF(M378&lt;='Informações do financiamento'!$C$6,'Tabelas com amortização extra'!R378-'Tabelas com amortização extra'!O378,"")</f>
        <v>137.29827005830509</v>
      </c>
      <c r="R378" s="21">
        <f>IF(M378&lt;='Informações do financiamento'!$C$6,(N378*$C$2)/(1-(1/(1+$C$2)^('Informações do financiamento'!$C$6-M377)))+T378,"")</f>
        <v>173.31801798698842</v>
      </c>
      <c r="S378" s="21">
        <f>IF(M378&lt;='Informações do financiamento'!$C$6,P378-R378,"")</f>
        <v>4173.7821325765917</v>
      </c>
      <c r="T378" s="22">
        <f t="shared" si="5"/>
        <v>0</v>
      </c>
      <c r="U378" s="27"/>
    </row>
    <row r="379" spans="1:21" ht="20.25" customHeight="1">
      <c r="A379" s="27"/>
      <c r="B379" s="20">
        <f>IF(B378&lt;'Informações do financiamento'!$C$6,('Tabelas com amortização extra'!B378+1),"")</f>
        <v>374</v>
      </c>
      <c r="C379" s="21">
        <f>IF(B379&lt;='Informações do financiamento'!$C$6,H378,"")</f>
        <v>1350</v>
      </c>
      <c r="D379" s="21">
        <f>IF(B379&lt;='Informações do financiamento'!$C$6,C379*($C$2),"")</f>
        <v>11.27946017290753</v>
      </c>
      <c r="E379" s="21">
        <f>IF(B379&lt;='Informações do financiamento'!$C$6,C379+D379,"")</f>
        <v>1361.2794601729074</v>
      </c>
      <c r="F379" s="21">
        <f>IF(I378=0,IF(B379&lt;='Informações do financiamento'!$C$6,F378,""),IF(B379&lt;='Informações do financiamento'!$C$6,H378/('Informações do financiamento'!$C$6-B379+1),""))</f>
        <v>50</v>
      </c>
      <c r="G379" s="21">
        <f>IF(B379&lt;='Informações do financiamento'!$C$6,F379+D379+I379,"")</f>
        <v>61.279460172907534</v>
      </c>
      <c r="H379" s="21">
        <f>IF(B379&lt;='Informações do financiamento'!$C$6,E379-G379,"")</f>
        <v>1300</v>
      </c>
      <c r="I379" s="22">
        <f t="shared" si="3"/>
        <v>0</v>
      </c>
      <c r="J379" s="38"/>
      <c r="K379" s="38"/>
      <c r="L379" s="38"/>
      <c r="M379" s="20">
        <f t="shared" si="4"/>
        <v>374</v>
      </c>
      <c r="N379" s="21">
        <f>IF(M379&lt;='Informações do financiamento'!$C$6,S378,"")</f>
        <v>4173.7821325765917</v>
      </c>
      <c r="O379" s="21">
        <f>IF(M379&lt;='Informações do financiamento'!$C$6,N379*($C$2),"")</f>
        <v>34.872599507252389</v>
      </c>
      <c r="P379" s="21">
        <f>IF(M379&lt;='Informações do financiamento'!$C$6,N379+O379,"")</f>
        <v>4208.6547320838445</v>
      </c>
      <c r="Q379" s="21">
        <f>IF(M379&lt;='Informações do financiamento'!$C$6,'Tabelas com amortização extra'!R379-'Tabelas com amortização extra'!O379,"")</f>
        <v>138.44541847973608</v>
      </c>
      <c r="R379" s="21">
        <f>IF(M379&lt;='Informações do financiamento'!$C$6,(N379*$C$2)/(1-(1/(1+$C$2)^('Informações do financiamento'!$C$6-M378)))+T379,"")</f>
        <v>173.31801798698848</v>
      </c>
      <c r="S379" s="21">
        <f>IF(M379&lt;='Informações do financiamento'!$C$6,P379-R379,"")</f>
        <v>4035.3367140968558</v>
      </c>
      <c r="T379" s="22">
        <f t="shared" si="5"/>
        <v>0</v>
      </c>
      <c r="U379" s="27"/>
    </row>
    <row r="380" spans="1:21" ht="20.25" customHeight="1">
      <c r="A380" s="27"/>
      <c r="B380" s="20">
        <f>IF(B379&lt;'Informações do financiamento'!$C$6,('Tabelas com amortização extra'!B379+1),"")</f>
        <v>375</v>
      </c>
      <c r="C380" s="21">
        <f>IF(B380&lt;='Informações do financiamento'!$C$6,H379,"")</f>
        <v>1300</v>
      </c>
      <c r="D380" s="21">
        <f>IF(B380&lt;='Informações do financiamento'!$C$6,C380*($C$2),"")</f>
        <v>10.861702388725769</v>
      </c>
      <c r="E380" s="21">
        <f>IF(B380&lt;='Informações do financiamento'!$C$6,C380+D380,"")</f>
        <v>1310.8617023887257</v>
      </c>
      <c r="F380" s="21">
        <f>IF(I379=0,IF(B380&lt;='Informações do financiamento'!$C$6,F379,""),IF(B380&lt;='Informações do financiamento'!$C$6,H379/('Informações do financiamento'!$C$6-B380+1),""))</f>
        <v>50</v>
      </c>
      <c r="G380" s="21">
        <f>IF(B380&lt;='Informações do financiamento'!$C$6,F380+D380+I380,"")</f>
        <v>60.861702388725767</v>
      </c>
      <c r="H380" s="21">
        <f>IF(B380&lt;='Informações do financiamento'!$C$6,E380-G380,"")</f>
        <v>1250</v>
      </c>
      <c r="I380" s="22">
        <f t="shared" si="3"/>
        <v>0</v>
      </c>
      <c r="J380" s="38"/>
      <c r="K380" s="38"/>
      <c r="L380" s="38"/>
      <c r="M380" s="20">
        <f t="shared" si="4"/>
        <v>375</v>
      </c>
      <c r="N380" s="21">
        <f>IF(M380&lt;='Informações do financiamento'!$C$6,S379,"")</f>
        <v>4035.3367140968558</v>
      </c>
      <c r="O380" s="21">
        <f>IF(M380&lt;='Informações do financiamento'!$C$6,N380*($C$2),"")</f>
        <v>33.715866482168167</v>
      </c>
      <c r="P380" s="21">
        <f>IF(M380&lt;='Informações do financiamento'!$C$6,N380+O380,"")</f>
        <v>4069.0525805790239</v>
      </c>
      <c r="Q380" s="21">
        <f>IF(M380&lt;='Informações do financiamento'!$C$6,'Tabelas com amortização extra'!R380-'Tabelas com amortização extra'!O380,"")</f>
        <v>139.60215150482028</v>
      </c>
      <c r="R380" s="21">
        <f>IF(M380&lt;='Informações do financiamento'!$C$6,(N380*$C$2)/(1-(1/(1+$C$2)^('Informações do financiamento'!$C$6-M379)))+T380,"")</f>
        <v>173.31801798698845</v>
      </c>
      <c r="S380" s="21">
        <f>IF(M380&lt;='Informações do financiamento'!$C$6,P380-R380,"")</f>
        <v>3895.7345625920357</v>
      </c>
      <c r="T380" s="22">
        <f t="shared" si="5"/>
        <v>0</v>
      </c>
      <c r="U380" s="27"/>
    </row>
    <row r="381" spans="1:21" ht="20.25" customHeight="1">
      <c r="A381" s="27"/>
      <c r="B381" s="20">
        <f>IF(B380&lt;'Informações do financiamento'!$C$6,('Tabelas com amortização extra'!B380+1),"")</f>
        <v>376</v>
      </c>
      <c r="C381" s="21">
        <f>IF(B381&lt;='Informações do financiamento'!$C$6,H380,"")</f>
        <v>1250</v>
      </c>
      <c r="D381" s="21">
        <f>IF(B381&lt;='Informações do financiamento'!$C$6,C381*($C$2),"")</f>
        <v>10.443944604544008</v>
      </c>
      <c r="E381" s="21">
        <f>IF(B381&lt;='Informações do financiamento'!$C$6,C381+D381,"")</f>
        <v>1260.443944604544</v>
      </c>
      <c r="F381" s="21">
        <f>IF(I380=0,IF(B381&lt;='Informações do financiamento'!$C$6,F380,""),IF(B381&lt;='Informações do financiamento'!$C$6,H380/('Informações do financiamento'!$C$6-B381+1),""))</f>
        <v>50</v>
      </c>
      <c r="G381" s="21">
        <f>IF(B381&lt;='Informações do financiamento'!$C$6,F381+D381+I381,"")</f>
        <v>60.443944604544008</v>
      </c>
      <c r="H381" s="21">
        <f>IF(B381&lt;='Informações do financiamento'!$C$6,E381-G381,"")</f>
        <v>1200</v>
      </c>
      <c r="I381" s="22">
        <f t="shared" si="3"/>
        <v>0</v>
      </c>
      <c r="J381" s="38"/>
      <c r="K381" s="38"/>
      <c r="L381" s="38"/>
      <c r="M381" s="20">
        <f t="shared" si="4"/>
        <v>376</v>
      </c>
      <c r="N381" s="21">
        <f>IF(M381&lt;='Informações do financiamento'!$C$6,S380,"")</f>
        <v>3895.7345625920357</v>
      </c>
      <c r="O381" s="21">
        <f>IF(M381&lt;='Informações do financiamento'!$C$6,N381*($C$2),"")</f>
        <v>32.549468772574961</v>
      </c>
      <c r="P381" s="21">
        <f>IF(M381&lt;='Informações do financiamento'!$C$6,N381+O381,"")</f>
        <v>3928.2840313646107</v>
      </c>
      <c r="Q381" s="21">
        <f>IF(M381&lt;='Informações do financiamento'!$C$6,'Tabelas com amortização extra'!R381-'Tabelas com amortização extra'!O381,"")</f>
        <v>140.76854921441364</v>
      </c>
      <c r="R381" s="21">
        <f>IF(M381&lt;='Informações do financiamento'!$C$6,(N381*$C$2)/(1-(1/(1+$C$2)^('Informações do financiamento'!$C$6-M380)))+T381,"")</f>
        <v>173.31801798698859</v>
      </c>
      <c r="S381" s="21">
        <f>IF(M381&lt;='Informações do financiamento'!$C$6,P381-R381,"")</f>
        <v>3754.9660133776219</v>
      </c>
      <c r="T381" s="22">
        <f t="shared" si="5"/>
        <v>0</v>
      </c>
      <c r="U381" s="27"/>
    </row>
    <row r="382" spans="1:21" ht="20.25" customHeight="1">
      <c r="A382" s="27"/>
      <c r="B382" s="20">
        <f>IF(B381&lt;'Informações do financiamento'!$C$6,('Tabelas com amortização extra'!B381+1),"")</f>
        <v>377</v>
      </c>
      <c r="C382" s="21">
        <f>IF(B382&lt;='Informações do financiamento'!$C$6,H381,"")</f>
        <v>1200</v>
      </c>
      <c r="D382" s="21">
        <f>IF(B382&lt;='Informações do financiamento'!$C$6,C382*($C$2),"")</f>
        <v>10.026186820362248</v>
      </c>
      <c r="E382" s="21">
        <f>IF(B382&lt;='Informações do financiamento'!$C$6,C382+D382,"")</f>
        <v>1210.0261868203622</v>
      </c>
      <c r="F382" s="21">
        <f>IF(I381=0,IF(B382&lt;='Informações do financiamento'!$C$6,F381,""),IF(B382&lt;='Informações do financiamento'!$C$6,H381/('Informações do financiamento'!$C$6-B382+1),""))</f>
        <v>50</v>
      </c>
      <c r="G382" s="21">
        <f>IF(B382&lt;='Informações do financiamento'!$C$6,F382+D382+I382,"")</f>
        <v>60.026186820362248</v>
      </c>
      <c r="H382" s="21">
        <f>IF(B382&lt;='Informações do financiamento'!$C$6,E382-G382,"")</f>
        <v>1150</v>
      </c>
      <c r="I382" s="22">
        <f t="shared" si="3"/>
        <v>0</v>
      </c>
      <c r="J382" s="38"/>
      <c r="K382" s="38"/>
      <c r="L382" s="38"/>
      <c r="M382" s="20">
        <f t="shared" si="4"/>
        <v>377</v>
      </c>
      <c r="N382" s="21">
        <f>IF(M382&lt;='Informações do financiamento'!$C$6,S381,"")</f>
        <v>3754.9660133776219</v>
      </c>
      <c r="O382" s="21">
        <f>IF(M382&lt;='Informações do financiamento'!$C$6,N382*($C$2),"")</f>
        <v>31.373325628529074</v>
      </c>
      <c r="P382" s="21">
        <f>IF(M382&lt;='Informações do financiamento'!$C$6,N382+O382,"")</f>
        <v>3786.339339006151</v>
      </c>
      <c r="Q382" s="21">
        <f>IF(M382&lt;='Informações do financiamento'!$C$6,'Tabelas com amortização extra'!R382-'Tabelas com amortização extra'!O382,"")</f>
        <v>141.94469235845941</v>
      </c>
      <c r="R382" s="21">
        <f>IF(M382&lt;='Informações do financiamento'!$C$6,(N382*$C$2)/(1-(1/(1+$C$2)^('Informações do financiamento'!$C$6-M381)))+T382,"")</f>
        <v>173.31801798698848</v>
      </c>
      <c r="S382" s="21">
        <f>IF(M382&lt;='Informações do financiamento'!$C$6,P382-R382,"")</f>
        <v>3613.0213210191623</v>
      </c>
      <c r="T382" s="22">
        <f t="shared" si="5"/>
        <v>0</v>
      </c>
      <c r="U382" s="27"/>
    </row>
    <row r="383" spans="1:21" ht="20.25" customHeight="1">
      <c r="A383" s="27"/>
      <c r="B383" s="20">
        <f>IF(B382&lt;'Informações do financiamento'!$C$6,('Tabelas com amortização extra'!B382+1),"")</f>
        <v>378</v>
      </c>
      <c r="C383" s="21">
        <f>IF(B383&lt;='Informações do financiamento'!$C$6,H382,"")</f>
        <v>1150</v>
      </c>
      <c r="D383" s="21">
        <f>IF(B383&lt;='Informações do financiamento'!$C$6,C383*($C$2),"")</f>
        <v>9.6084290361804889</v>
      </c>
      <c r="E383" s="21">
        <f>IF(B383&lt;='Informações do financiamento'!$C$6,C383+D383,"")</f>
        <v>1159.6084290361805</v>
      </c>
      <c r="F383" s="21">
        <f>IF(I382=0,IF(B383&lt;='Informações do financiamento'!$C$6,F382,""),IF(B383&lt;='Informações do financiamento'!$C$6,H382/('Informações do financiamento'!$C$6-B383+1),""))</f>
        <v>50</v>
      </c>
      <c r="G383" s="21">
        <f>IF(B383&lt;='Informações do financiamento'!$C$6,F383+D383+I383,"")</f>
        <v>59.608429036180489</v>
      </c>
      <c r="H383" s="21">
        <f>IF(B383&lt;='Informações do financiamento'!$C$6,E383-G383,"")</f>
        <v>1100</v>
      </c>
      <c r="I383" s="22">
        <f t="shared" si="3"/>
        <v>0</v>
      </c>
      <c r="J383" s="38"/>
      <c r="K383" s="38"/>
      <c r="L383" s="38"/>
      <c r="M383" s="20">
        <f t="shared" si="4"/>
        <v>378</v>
      </c>
      <c r="N383" s="21">
        <f>IF(M383&lt;='Informações do financiamento'!$C$6,S382,"")</f>
        <v>3613.0213210191623</v>
      </c>
      <c r="O383" s="21">
        <f>IF(M383&lt;='Informações do financiamento'!$C$6,N383*($C$2),"")</f>
        <v>30.187355625408436</v>
      </c>
      <c r="P383" s="21">
        <f>IF(M383&lt;='Informações do financiamento'!$C$6,N383+O383,"")</f>
        <v>3643.2086766445709</v>
      </c>
      <c r="Q383" s="21">
        <f>IF(M383&lt;='Informações do financiamento'!$C$6,'Tabelas com amortização extra'!R383-'Tabelas com amortização extra'!O383,"")</f>
        <v>143.13066236158008</v>
      </c>
      <c r="R383" s="21">
        <f>IF(M383&lt;='Informações do financiamento'!$C$6,(N383*$C$2)/(1-(1/(1+$C$2)^('Informações do financiamento'!$C$6-M382)))+T383,"")</f>
        <v>173.31801798698851</v>
      </c>
      <c r="S383" s="21">
        <f>IF(M383&lt;='Informações do financiamento'!$C$6,P383-R383,"")</f>
        <v>3469.8906586575822</v>
      </c>
      <c r="T383" s="22">
        <f t="shared" si="5"/>
        <v>0</v>
      </c>
      <c r="U383" s="27"/>
    </row>
    <row r="384" spans="1:21" ht="20.25" customHeight="1">
      <c r="A384" s="27"/>
      <c r="B384" s="20">
        <f>IF(B383&lt;'Informações do financiamento'!$C$6,('Tabelas com amortização extra'!B383+1),"")</f>
        <v>379</v>
      </c>
      <c r="C384" s="21">
        <f>IF(B384&lt;='Informações do financiamento'!$C$6,H383,"")</f>
        <v>1100</v>
      </c>
      <c r="D384" s="21">
        <f>IF(B384&lt;='Informações do financiamento'!$C$6,C384*($C$2),"")</f>
        <v>9.1906712519987277</v>
      </c>
      <c r="E384" s="21">
        <f>IF(B384&lt;='Informações do financiamento'!$C$6,C384+D384,"")</f>
        <v>1109.1906712519988</v>
      </c>
      <c r="F384" s="21">
        <f>IF(I383=0,IF(B384&lt;='Informações do financiamento'!$C$6,F383,""),IF(B384&lt;='Informações do financiamento'!$C$6,H383/('Informações do financiamento'!$C$6-B384+1),""))</f>
        <v>50</v>
      </c>
      <c r="G384" s="21">
        <f>IF(B384&lt;='Informações do financiamento'!$C$6,F384+D384+I384,"")</f>
        <v>59.190671251998729</v>
      </c>
      <c r="H384" s="21">
        <f>IF(B384&lt;='Informações do financiamento'!$C$6,E384-G384,"")</f>
        <v>1050</v>
      </c>
      <c r="I384" s="22">
        <f t="shared" si="3"/>
        <v>0</v>
      </c>
      <c r="J384" s="38"/>
      <c r="K384" s="38"/>
      <c r="L384" s="38"/>
      <c r="M384" s="20">
        <f t="shared" si="4"/>
        <v>379</v>
      </c>
      <c r="N384" s="21">
        <f>IF(M384&lt;='Informações do financiamento'!$C$6,S383,"")</f>
        <v>3469.8906586575822</v>
      </c>
      <c r="O384" s="21">
        <f>IF(M384&lt;='Informações do financiamento'!$C$6,N384*($C$2),"")</f>
        <v>28.991476658275609</v>
      </c>
      <c r="P384" s="21">
        <f>IF(M384&lt;='Informações do financiamento'!$C$6,N384+O384,"")</f>
        <v>3498.8821353158578</v>
      </c>
      <c r="Q384" s="21">
        <f>IF(M384&lt;='Informações do financiamento'!$C$6,'Tabelas com amortização extra'!R384-'Tabelas com amortização extra'!O384,"")</f>
        <v>144.32654132871295</v>
      </c>
      <c r="R384" s="21">
        <f>IF(M384&lt;='Informações do financiamento'!$C$6,(N384*$C$2)/(1-(1/(1+$C$2)^('Informações do financiamento'!$C$6-M383)))+T384,"")</f>
        <v>173.31801798698856</v>
      </c>
      <c r="S384" s="21">
        <f>IF(M384&lt;='Informações do financiamento'!$C$6,P384-R384,"")</f>
        <v>3325.5641173288691</v>
      </c>
      <c r="T384" s="22">
        <f t="shared" si="5"/>
        <v>0</v>
      </c>
      <c r="U384" s="27"/>
    </row>
    <row r="385" spans="1:21" ht="20.25" customHeight="1">
      <c r="A385" s="27"/>
      <c r="B385" s="20">
        <f>IF(B384&lt;'Informações do financiamento'!$C$6,('Tabelas com amortização extra'!B384+1),"")</f>
        <v>380</v>
      </c>
      <c r="C385" s="21">
        <f>IF(B385&lt;='Informações do financiamento'!$C$6,H384,"")</f>
        <v>1050</v>
      </c>
      <c r="D385" s="21">
        <f>IF(B385&lt;='Informações do financiamento'!$C$6,C385*($C$2),"")</f>
        <v>8.7729134678169665</v>
      </c>
      <c r="E385" s="21">
        <f>IF(B385&lt;='Informações do financiamento'!$C$6,C385+D385,"")</f>
        <v>1058.772913467817</v>
      </c>
      <c r="F385" s="21">
        <f>IF(I384=0,IF(B385&lt;='Informações do financiamento'!$C$6,F384,""),IF(B385&lt;='Informações do financiamento'!$C$6,H384/('Informações do financiamento'!$C$6-B385+1),""))</f>
        <v>50</v>
      </c>
      <c r="G385" s="21">
        <f>IF(B385&lt;='Informações do financiamento'!$C$6,F385+D385+I385,"")</f>
        <v>58.772913467816963</v>
      </c>
      <c r="H385" s="21">
        <f>IF(B385&lt;='Informações do financiamento'!$C$6,E385-G385,"")</f>
        <v>1000.0000000000001</v>
      </c>
      <c r="I385" s="22">
        <f t="shared" si="3"/>
        <v>0</v>
      </c>
      <c r="J385" s="38"/>
      <c r="K385" s="38"/>
      <c r="L385" s="38"/>
      <c r="M385" s="20">
        <f t="shared" si="4"/>
        <v>380</v>
      </c>
      <c r="N385" s="21">
        <f>IF(M385&lt;='Informações do financiamento'!$C$6,S384,"")</f>
        <v>3325.5641173288691</v>
      </c>
      <c r="O385" s="21">
        <f>IF(M385&lt;='Informações do financiamento'!$C$6,N385*($C$2),"")</f>
        <v>27.785605936193601</v>
      </c>
      <c r="P385" s="21">
        <f>IF(M385&lt;='Informações do financiamento'!$C$6,N385+O385,"")</f>
        <v>3353.3497232650625</v>
      </c>
      <c r="Q385" s="21">
        <f>IF(M385&lt;='Informações do financiamento'!$C$6,'Tabelas com amortização extra'!R385-'Tabelas com amortização extra'!O385,"")</f>
        <v>145.53241205079505</v>
      </c>
      <c r="R385" s="21">
        <f>IF(M385&lt;='Informações do financiamento'!$C$6,(N385*$C$2)/(1-(1/(1+$C$2)^('Informações do financiamento'!$C$6-M384)))+T385,"")</f>
        <v>173.31801798698865</v>
      </c>
      <c r="S385" s="21">
        <f>IF(M385&lt;='Informações do financiamento'!$C$6,P385-R385,"")</f>
        <v>3180.0317052780738</v>
      </c>
      <c r="T385" s="22">
        <f t="shared" si="5"/>
        <v>0</v>
      </c>
      <c r="U385" s="27"/>
    </row>
    <row r="386" spans="1:21" ht="20.25" customHeight="1">
      <c r="A386" s="27"/>
      <c r="B386" s="20">
        <f>IF(B385&lt;'Informações do financiamento'!$C$6,('Tabelas com amortização extra'!B385+1),"")</f>
        <v>381</v>
      </c>
      <c r="C386" s="21">
        <f>IF(B386&lt;='Informações do financiamento'!$C$6,H385,"")</f>
        <v>1000.0000000000001</v>
      </c>
      <c r="D386" s="21">
        <f>IF(B386&lt;='Informações do financiamento'!$C$6,C386*($C$2),"")</f>
        <v>8.3551556836352088</v>
      </c>
      <c r="E386" s="21">
        <f>IF(B386&lt;='Informações do financiamento'!$C$6,C386+D386,"")</f>
        <v>1008.3551556836353</v>
      </c>
      <c r="F386" s="21">
        <f>IF(I385=0,IF(B386&lt;='Informações do financiamento'!$C$6,F385,""),IF(B386&lt;='Informações do financiamento'!$C$6,H385/('Informações do financiamento'!$C$6-B386+1),""))</f>
        <v>50</v>
      </c>
      <c r="G386" s="21">
        <f>IF(B386&lt;='Informações do financiamento'!$C$6,F386+D386+I386,"")</f>
        <v>58.355155683635211</v>
      </c>
      <c r="H386" s="21">
        <f>IF(B386&lt;='Informações do financiamento'!$C$6,E386-G386,"")</f>
        <v>950.00000000000011</v>
      </c>
      <c r="I386" s="22">
        <f t="shared" si="3"/>
        <v>0</v>
      </c>
      <c r="J386" s="38"/>
      <c r="K386" s="38"/>
      <c r="L386" s="38"/>
      <c r="M386" s="20">
        <f t="shared" si="4"/>
        <v>381</v>
      </c>
      <c r="N386" s="21">
        <f>IF(M386&lt;='Informações do financiamento'!$C$6,S385,"")</f>
        <v>3180.0317052780738</v>
      </c>
      <c r="O386" s="21">
        <f>IF(M386&lt;='Informações do financiamento'!$C$6,N386*($C$2),"")</f>
        <v>26.569659976494258</v>
      </c>
      <c r="P386" s="21">
        <f>IF(M386&lt;='Informações do financiamento'!$C$6,N386+O386,"")</f>
        <v>3206.601365254568</v>
      </c>
      <c r="Q386" s="21">
        <f>IF(M386&lt;='Informações do financiamento'!$C$6,'Tabelas com amortização extra'!R386-'Tabelas com amortização extra'!O386,"")</f>
        <v>146.74835801049451</v>
      </c>
      <c r="R386" s="21">
        <f>IF(M386&lt;='Informações do financiamento'!$C$6,(N386*$C$2)/(1-(1/(1+$C$2)^('Informações do financiamento'!$C$6-M385)))+T386,"")</f>
        <v>173.31801798698876</v>
      </c>
      <c r="S386" s="21">
        <f>IF(M386&lt;='Informações do financiamento'!$C$6,P386-R386,"")</f>
        <v>3033.2833472675793</v>
      </c>
      <c r="T386" s="22">
        <f t="shared" si="5"/>
        <v>0</v>
      </c>
      <c r="U386" s="27"/>
    </row>
    <row r="387" spans="1:21" ht="20.25" customHeight="1">
      <c r="A387" s="27"/>
      <c r="B387" s="20">
        <f>IF(B386&lt;'Informações do financiamento'!$C$6,('Tabelas com amortização extra'!B386+1),"")</f>
        <v>382</v>
      </c>
      <c r="C387" s="21">
        <f>IF(B387&lt;='Informações do financiamento'!$C$6,H386,"")</f>
        <v>950.00000000000011</v>
      </c>
      <c r="D387" s="21">
        <f>IF(B387&lt;='Informações do financiamento'!$C$6,C387*($C$2),"")</f>
        <v>7.9373978994534475</v>
      </c>
      <c r="E387" s="21">
        <f>IF(B387&lt;='Informações do financiamento'!$C$6,C387+D387,"")</f>
        <v>957.93739789945357</v>
      </c>
      <c r="F387" s="21">
        <f>IF(I386=0,IF(B387&lt;='Informações do financiamento'!$C$6,F386,""),IF(B387&lt;='Informações do financiamento'!$C$6,H386/('Informações do financiamento'!$C$6-B387+1),""))</f>
        <v>50</v>
      </c>
      <c r="G387" s="21">
        <f>IF(B387&lt;='Informações do financiamento'!$C$6,F387+D387+I387,"")</f>
        <v>57.937397899453444</v>
      </c>
      <c r="H387" s="21">
        <f>IF(B387&lt;='Informações do financiamento'!$C$6,E387-G387,"")</f>
        <v>900.00000000000011</v>
      </c>
      <c r="I387" s="22">
        <f t="shared" si="3"/>
        <v>0</v>
      </c>
      <c r="J387" s="38"/>
      <c r="K387" s="38"/>
      <c r="L387" s="38"/>
      <c r="M387" s="20">
        <f t="shared" si="4"/>
        <v>382</v>
      </c>
      <c r="N387" s="21">
        <f>IF(M387&lt;='Informações do financiamento'!$C$6,S386,"")</f>
        <v>3033.2833472675793</v>
      </c>
      <c r="O387" s="21">
        <f>IF(M387&lt;='Informações do financiamento'!$C$6,N387*($C$2),"")</f>
        <v>25.34355459899874</v>
      </c>
      <c r="P387" s="21">
        <f>IF(M387&lt;='Informações do financiamento'!$C$6,N387+O387,"")</f>
        <v>3058.626901866578</v>
      </c>
      <c r="Q387" s="21">
        <f>IF(M387&lt;='Informações do financiamento'!$C$6,'Tabelas com amortização extra'!R387-'Tabelas com amortização extra'!O387,"")</f>
        <v>147.97446338799017</v>
      </c>
      <c r="R387" s="21">
        <f>IF(M387&lt;='Informações do financiamento'!$C$6,(N387*$C$2)/(1-(1/(1+$C$2)^('Informações do financiamento'!$C$6-M386)))+T387,"")</f>
        <v>173.31801798698891</v>
      </c>
      <c r="S387" s="21">
        <f>IF(M387&lt;='Informações do financiamento'!$C$6,P387-R387,"")</f>
        <v>2885.3088838795893</v>
      </c>
      <c r="T387" s="22">
        <f t="shared" si="5"/>
        <v>0</v>
      </c>
      <c r="U387" s="27"/>
    </row>
    <row r="388" spans="1:21" ht="20.25" customHeight="1">
      <c r="A388" s="27"/>
      <c r="B388" s="20">
        <f>IF(B387&lt;'Informações do financiamento'!$C$6,('Tabelas com amortização extra'!B387+1),"")</f>
        <v>383</v>
      </c>
      <c r="C388" s="21">
        <f>IF(B388&lt;='Informações do financiamento'!$C$6,H387,"")</f>
        <v>900.00000000000011</v>
      </c>
      <c r="D388" s="21">
        <f>IF(B388&lt;='Informações do financiamento'!$C$6,C388*($C$2),"")</f>
        <v>7.5196401152716872</v>
      </c>
      <c r="E388" s="21">
        <f>IF(B388&lt;='Informações do financiamento'!$C$6,C388+D388,"")</f>
        <v>907.51964011527184</v>
      </c>
      <c r="F388" s="21">
        <f>IF(I387=0,IF(B388&lt;='Informações do financiamento'!$C$6,F387,""),IF(B388&lt;='Informações do financiamento'!$C$6,H387/('Informações do financiamento'!$C$6-B388+1),""))</f>
        <v>50</v>
      </c>
      <c r="G388" s="21">
        <f>IF(B388&lt;='Informações do financiamento'!$C$6,F388+D388+I388,"")</f>
        <v>57.519640115271685</v>
      </c>
      <c r="H388" s="21">
        <f>IF(B388&lt;='Informações do financiamento'!$C$6,E388-G388,"")</f>
        <v>850.00000000000011</v>
      </c>
      <c r="I388" s="22">
        <f t="shared" si="3"/>
        <v>0</v>
      </c>
      <c r="J388" s="38"/>
      <c r="K388" s="38"/>
      <c r="L388" s="38"/>
      <c r="M388" s="20">
        <f t="shared" si="4"/>
        <v>383</v>
      </c>
      <c r="N388" s="21">
        <f>IF(M388&lt;='Informações do financiamento'!$C$6,S387,"")</f>
        <v>2885.3088838795893</v>
      </c>
      <c r="O388" s="21">
        <f>IF(M388&lt;='Informações do financiamento'!$C$6,N388*($C$2),"")</f>
        <v>24.107204920189705</v>
      </c>
      <c r="P388" s="21">
        <f>IF(M388&lt;='Informações do financiamento'!$C$6,N388+O388,"")</f>
        <v>2909.4160887997791</v>
      </c>
      <c r="Q388" s="21">
        <f>IF(M388&lt;='Informações do financiamento'!$C$6,'Tabelas com amortização extra'!R388-'Tabelas com amortização extra'!O388,"")</f>
        <v>149.21081306679918</v>
      </c>
      <c r="R388" s="21">
        <f>IF(M388&lt;='Informações do financiamento'!$C$6,(N388*$C$2)/(1-(1/(1+$C$2)^('Informações do financiamento'!$C$6-M387)))+T388,"")</f>
        <v>173.31801798698888</v>
      </c>
      <c r="S388" s="21">
        <f>IF(M388&lt;='Informações do financiamento'!$C$6,P388-R388,"")</f>
        <v>2736.0980708127904</v>
      </c>
      <c r="T388" s="22">
        <f t="shared" si="5"/>
        <v>0</v>
      </c>
      <c r="U388" s="27"/>
    </row>
    <row r="389" spans="1:21" ht="20.25" customHeight="1">
      <c r="A389" s="27"/>
      <c r="B389" s="20">
        <f>IF(B388&lt;'Informações do financiamento'!$C$6,('Tabelas com amortização extra'!B388+1),"")</f>
        <v>384</v>
      </c>
      <c r="C389" s="21">
        <f>IF(B389&lt;='Informações do financiamento'!$C$6,H388,"")</f>
        <v>850.00000000000011</v>
      </c>
      <c r="D389" s="21">
        <f>IF(B389&lt;='Informações do financiamento'!$C$6,C389*($C$2),"")</f>
        <v>7.1018823310899268</v>
      </c>
      <c r="E389" s="21">
        <f>IF(B389&lt;='Informações do financiamento'!$C$6,C389+D389,"")</f>
        <v>857.10188233109</v>
      </c>
      <c r="F389" s="21">
        <f>IF(I388=0,IF(B389&lt;='Informações do financiamento'!$C$6,F388,""),IF(B389&lt;='Informações do financiamento'!$C$6,H388/('Informações do financiamento'!$C$6-B389+1),""))</f>
        <v>50</v>
      </c>
      <c r="G389" s="21">
        <f>IF(B389&lt;='Informações do financiamento'!$C$6,F389+D389+I389,"")</f>
        <v>57.101882331089925</v>
      </c>
      <c r="H389" s="21">
        <f>IF(B389&lt;='Informações do financiamento'!$C$6,E389-G389,"")</f>
        <v>800.00000000000011</v>
      </c>
      <c r="I389" s="22">
        <f t="shared" si="3"/>
        <v>0</v>
      </c>
      <c r="J389" s="38"/>
      <c r="K389" s="38"/>
      <c r="L389" s="38"/>
      <c r="M389" s="20">
        <f t="shared" si="4"/>
        <v>384</v>
      </c>
      <c r="N389" s="21">
        <f>IF(M389&lt;='Informações do financiamento'!$C$6,S388,"")</f>
        <v>2736.0980708127904</v>
      </c>
      <c r="O389" s="21">
        <f>IF(M389&lt;='Informações do financiamento'!$C$6,N389*($C$2),"")</f>
        <v>22.860525347334811</v>
      </c>
      <c r="P389" s="21">
        <f>IF(M389&lt;='Informações do financiamento'!$C$6,N389+O389,"")</f>
        <v>2758.9585961601251</v>
      </c>
      <c r="Q389" s="21">
        <f>IF(M389&lt;='Informações do financiamento'!$C$6,'Tabelas com amortização extra'!R389-'Tabelas com amortização extra'!O389,"")</f>
        <v>150.45749263965399</v>
      </c>
      <c r="R389" s="21">
        <f>IF(M389&lt;='Informações do financiamento'!$C$6,(N389*$C$2)/(1-(1/(1+$C$2)^('Informações do financiamento'!$C$6-M388)))+T389,"")</f>
        <v>173.31801798698879</v>
      </c>
      <c r="S389" s="21">
        <f>IF(M389&lt;='Informações do financiamento'!$C$6,P389-R389,"")</f>
        <v>2585.6405781731364</v>
      </c>
      <c r="T389" s="22">
        <f t="shared" si="5"/>
        <v>0</v>
      </c>
      <c r="U389" s="27"/>
    </row>
    <row r="390" spans="1:21" ht="20.25" customHeight="1">
      <c r="A390" s="27"/>
      <c r="B390" s="20">
        <f>IF(B389&lt;'Informações do financiamento'!$C$6,('Tabelas com amortização extra'!B389+1),"")</f>
        <v>385</v>
      </c>
      <c r="C390" s="21">
        <f>IF(B390&lt;='Informações do financiamento'!$C$6,H389,"")</f>
        <v>800.00000000000011</v>
      </c>
      <c r="D390" s="21">
        <f>IF(B390&lt;='Informações do financiamento'!$C$6,C390*($C$2),"")</f>
        <v>6.6841245469081665</v>
      </c>
      <c r="E390" s="21">
        <f>IF(B390&lt;='Informações do financiamento'!$C$6,C390+D390,"")</f>
        <v>806.68412454690827</v>
      </c>
      <c r="F390" s="21">
        <f>IF(I389=0,IF(B390&lt;='Informações do financiamento'!$C$6,F389,""),IF(B390&lt;='Informações do financiamento'!$C$6,H389/('Informações do financiamento'!$C$6-B390+1),""))</f>
        <v>50</v>
      </c>
      <c r="G390" s="21">
        <f>IF(B390&lt;='Informações do financiamento'!$C$6,F390+D390+I390,"")</f>
        <v>56.684124546908166</v>
      </c>
      <c r="H390" s="21">
        <f>IF(B390&lt;='Informações do financiamento'!$C$6,E390-G390,"")</f>
        <v>750.00000000000011</v>
      </c>
      <c r="I390" s="22">
        <f t="shared" si="3"/>
        <v>0</v>
      </c>
      <c r="J390" s="38"/>
      <c r="K390" s="38"/>
      <c r="L390" s="38"/>
      <c r="M390" s="20">
        <f t="shared" si="4"/>
        <v>385</v>
      </c>
      <c r="N390" s="21">
        <f>IF(M390&lt;='Informações do financiamento'!$C$6,S389,"")</f>
        <v>2585.6405781731364</v>
      </c>
      <c r="O390" s="21">
        <f>IF(M390&lt;='Informações do financiamento'!$C$6,N390*($C$2),"")</f>
        <v>21.603429572561105</v>
      </c>
      <c r="P390" s="21">
        <f>IF(M390&lt;='Informações do financiamento'!$C$6,N390+O390,"")</f>
        <v>2607.2440077456977</v>
      </c>
      <c r="Q390" s="21">
        <f>IF(M390&lt;='Informações do financiamento'!$C$6,'Tabelas com amortização extra'!R390-'Tabelas com amortização extra'!O390,"")</f>
        <v>151.71458841442791</v>
      </c>
      <c r="R390" s="21">
        <f>IF(M390&lt;='Informações do financiamento'!$C$6,(N390*$C$2)/(1-(1/(1+$C$2)^('Informações do financiamento'!$C$6-M389)))+T390,"")</f>
        <v>173.31801798698902</v>
      </c>
      <c r="S390" s="21">
        <f>IF(M390&lt;='Informações do financiamento'!$C$6,P390-R390,"")</f>
        <v>2433.9259897587085</v>
      </c>
      <c r="T390" s="22">
        <f t="shared" si="5"/>
        <v>0</v>
      </c>
      <c r="U390" s="27"/>
    </row>
    <row r="391" spans="1:21" ht="20.25" customHeight="1">
      <c r="A391" s="27"/>
      <c r="B391" s="20">
        <f>IF(B390&lt;'Informações do financiamento'!$C$6,('Tabelas com amortização extra'!B390+1),"")</f>
        <v>386</v>
      </c>
      <c r="C391" s="21">
        <f>IF(B391&lt;='Informações do financiamento'!$C$6,H390,"")</f>
        <v>750.00000000000011</v>
      </c>
      <c r="D391" s="21">
        <f>IF(B391&lt;='Informações do financiamento'!$C$6,C391*($C$2),"")</f>
        <v>6.2663667627264061</v>
      </c>
      <c r="E391" s="21">
        <f>IF(B391&lt;='Informações do financiamento'!$C$6,C391+D391,"")</f>
        <v>756.26636676272653</v>
      </c>
      <c r="F391" s="21">
        <f>IF(I390=0,IF(B391&lt;='Informações do financiamento'!$C$6,F390,""),IF(B391&lt;='Informações do financiamento'!$C$6,H390/('Informações do financiamento'!$C$6-B391+1),""))</f>
        <v>50</v>
      </c>
      <c r="G391" s="21">
        <f>IF(B391&lt;='Informações do financiamento'!$C$6,F391+D391+I391,"")</f>
        <v>56.266366762726406</v>
      </c>
      <c r="H391" s="21">
        <f>IF(B391&lt;='Informações do financiamento'!$C$6,E391-G391,"")</f>
        <v>700.00000000000011</v>
      </c>
      <c r="I391" s="22">
        <f t="shared" si="3"/>
        <v>0</v>
      </c>
      <c r="J391" s="38"/>
      <c r="K391" s="38"/>
      <c r="L391" s="38"/>
      <c r="M391" s="20">
        <f t="shared" si="4"/>
        <v>386</v>
      </c>
      <c r="N391" s="21">
        <f>IF(M391&lt;='Informações do financiamento'!$C$6,S390,"")</f>
        <v>2433.9259897587085</v>
      </c>
      <c r="O391" s="21">
        <f>IF(M391&lt;='Informações do financiamento'!$C$6,N391*($C$2),"")</f>
        <v>20.33583056687992</v>
      </c>
      <c r="P391" s="21">
        <f>IF(M391&lt;='Informações do financiamento'!$C$6,N391+O391,"")</f>
        <v>2454.2618203255884</v>
      </c>
      <c r="Q391" s="21">
        <f>IF(M391&lt;='Informações do financiamento'!$C$6,'Tabelas com amortização extra'!R391-'Tabelas com amortização extra'!O391,"")</f>
        <v>152.98218742010914</v>
      </c>
      <c r="R391" s="21">
        <f>IF(M391&lt;='Informações do financiamento'!$C$6,(N391*$C$2)/(1-(1/(1+$C$2)^('Informações do financiamento'!$C$6-M390)))+T391,"")</f>
        <v>173.31801798698905</v>
      </c>
      <c r="S391" s="21">
        <f>IF(M391&lt;='Informações do financiamento'!$C$6,P391-R391,"")</f>
        <v>2280.9438023385992</v>
      </c>
      <c r="T391" s="22">
        <f t="shared" si="5"/>
        <v>0</v>
      </c>
      <c r="U391" s="27"/>
    </row>
    <row r="392" spans="1:21" ht="20.25" customHeight="1">
      <c r="A392" s="27"/>
      <c r="B392" s="20">
        <f>IF(B391&lt;'Informações do financiamento'!$C$6,('Tabelas com amortização extra'!B391+1),"")</f>
        <v>387</v>
      </c>
      <c r="C392" s="21">
        <f>IF(B392&lt;='Informações do financiamento'!$C$6,H391,"")</f>
        <v>700.00000000000011</v>
      </c>
      <c r="D392" s="21">
        <f>IF(B392&lt;='Informações do financiamento'!$C$6,C392*($C$2),"")</f>
        <v>5.8486089785446458</v>
      </c>
      <c r="E392" s="21">
        <f>IF(B392&lt;='Informações do financiamento'!$C$6,C392+D392,"")</f>
        <v>705.8486089785448</v>
      </c>
      <c r="F392" s="21">
        <f>IF(I391=0,IF(B392&lt;='Informações do financiamento'!$C$6,F391,""),IF(B392&lt;='Informações do financiamento'!$C$6,H391/('Informações do financiamento'!$C$6-B392+1),""))</f>
        <v>50</v>
      </c>
      <c r="G392" s="21">
        <f>IF(B392&lt;='Informações do financiamento'!$C$6,F392+D392+I392,"")</f>
        <v>55.848608978544647</v>
      </c>
      <c r="H392" s="21">
        <f>IF(B392&lt;='Informações do financiamento'!$C$6,E392-G392,"")</f>
        <v>650.00000000000011</v>
      </c>
      <c r="I392" s="22">
        <f t="shared" si="3"/>
        <v>0</v>
      </c>
      <c r="J392" s="38"/>
      <c r="K392" s="38"/>
      <c r="L392" s="38"/>
      <c r="M392" s="20">
        <f t="shared" si="4"/>
        <v>387</v>
      </c>
      <c r="N392" s="21">
        <f>IF(M392&lt;='Informações do financiamento'!$C$6,S391,"")</f>
        <v>2280.9438023385992</v>
      </c>
      <c r="O392" s="21">
        <f>IF(M392&lt;='Informações do financiamento'!$C$6,N392*($C$2),"")</f>
        <v>19.057640574161848</v>
      </c>
      <c r="P392" s="21">
        <f>IF(M392&lt;='Informações do financiamento'!$C$6,N392+O392,"")</f>
        <v>2300.0014429127609</v>
      </c>
      <c r="Q392" s="21">
        <f>IF(M392&lt;='Informações do financiamento'!$C$6,'Tabelas com amortização extra'!R392-'Tabelas com amortização extra'!O392,"")</f>
        <v>154.26037741282718</v>
      </c>
      <c r="R392" s="21">
        <f>IF(M392&lt;='Informações do financiamento'!$C$6,(N392*$C$2)/(1-(1/(1+$C$2)^('Informações do financiamento'!$C$6-M391)))+T392,"")</f>
        <v>173.31801798698902</v>
      </c>
      <c r="S392" s="21">
        <f>IF(M392&lt;='Informações do financiamento'!$C$6,P392-R392,"")</f>
        <v>2126.6834249257718</v>
      </c>
      <c r="T392" s="22">
        <f t="shared" si="5"/>
        <v>0</v>
      </c>
      <c r="U392" s="27"/>
    </row>
    <row r="393" spans="1:21" ht="20.25" customHeight="1">
      <c r="A393" s="27"/>
      <c r="B393" s="20">
        <f>IF(B392&lt;'Informações do financiamento'!$C$6,('Tabelas com amortização extra'!B392+1),"")</f>
        <v>388</v>
      </c>
      <c r="C393" s="21">
        <f>IF(B393&lt;='Informações do financiamento'!$C$6,H392,"")</f>
        <v>650.00000000000011</v>
      </c>
      <c r="D393" s="21">
        <f>IF(B393&lt;='Informações do financiamento'!$C$6,C393*($C$2),"")</f>
        <v>5.4308511943628854</v>
      </c>
      <c r="E393" s="21">
        <f>IF(B393&lt;='Informações do financiamento'!$C$6,C393+D393,"")</f>
        <v>655.43085119436296</v>
      </c>
      <c r="F393" s="21">
        <f>IF(I392=0,IF(B393&lt;='Informações do financiamento'!$C$6,F392,""),IF(B393&lt;='Informações do financiamento'!$C$6,H392/('Informações do financiamento'!$C$6-B393+1),""))</f>
        <v>50</v>
      </c>
      <c r="G393" s="21">
        <f>IF(B393&lt;='Informações do financiamento'!$C$6,F393+D393+I393,"")</f>
        <v>55.430851194362887</v>
      </c>
      <c r="H393" s="21">
        <f>IF(B393&lt;='Informações do financiamento'!$C$6,E393-G393,"")</f>
        <v>600.00000000000011</v>
      </c>
      <c r="I393" s="22">
        <f t="shared" si="3"/>
        <v>0</v>
      </c>
      <c r="J393" s="38"/>
      <c r="K393" s="38"/>
      <c r="L393" s="38"/>
      <c r="M393" s="20">
        <f t="shared" si="4"/>
        <v>388</v>
      </c>
      <c r="N393" s="21">
        <f>IF(M393&lt;='Informações do financiamento'!$C$6,S392,"")</f>
        <v>2126.6834249257718</v>
      </c>
      <c r="O393" s="21">
        <f>IF(M393&lt;='Informações do financiamento'!$C$6,N393*($C$2),"")</f>
        <v>17.768771105061351</v>
      </c>
      <c r="P393" s="21">
        <f>IF(M393&lt;='Informações do financiamento'!$C$6,N393+O393,"")</f>
        <v>2144.452196030833</v>
      </c>
      <c r="Q393" s="21">
        <f>IF(M393&lt;='Informações do financiamento'!$C$6,'Tabelas com amortização extra'!R393-'Tabelas com amortização extra'!O393,"")</f>
        <v>155.54924688192784</v>
      </c>
      <c r="R393" s="21">
        <f>IF(M393&lt;='Informações do financiamento'!$C$6,(N393*$C$2)/(1-(1/(1+$C$2)^('Informações do financiamento'!$C$6-M392)))+T393,"")</f>
        <v>173.31801798698919</v>
      </c>
      <c r="S393" s="21">
        <f>IF(M393&lt;='Informações do financiamento'!$C$6,P393-R393,"")</f>
        <v>1971.1341780438438</v>
      </c>
      <c r="T393" s="22">
        <f t="shared" si="5"/>
        <v>0</v>
      </c>
      <c r="U393" s="27"/>
    </row>
    <row r="394" spans="1:21" ht="20.25" customHeight="1">
      <c r="A394" s="27"/>
      <c r="B394" s="20">
        <f>IF(B393&lt;'Informações do financiamento'!$C$6,('Tabelas com amortização extra'!B393+1),"")</f>
        <v>389</v>
      </c>
      <c r="C394" s="21">
        <f>IF(B394&lt;='Informações do financiamento'!$C$6,H393,"")</f>
        <v>600.00000000000011</v>
      </c>
      <c r="D394" s="21">
        <f>IF(B394&lt;='Informações do financiamento'!$C$6,C394*($C$2),"")</f>
        <v>5.0130934101811251</v>
      </c>
      <c r="E394" s="21">
        <f>IF(B394&lt;='Informações do financiamento'!$C$6,C394+D394,"")</f>
        <v>605.01309341018123</v>
      </c>
      <c r="F394" s="21">
        <f>IF(I393=0,IF(B394&lt;='Informações do financiamento'!$C$6,F393,""),IF(B394&lt;='Informações do financiamento'!$C$6,H393/('Informações do financiamento'!$C$6-B394+1),""))</f>
        <v>50</v>
      </c>
      <c r="G394" s="21">
        <f>IF(B394&lt;='Informações do financiamento'!$C$6,F394+D394+I394,"")</f>
        <v>55.013093410181128</v>
      </c>
      <c r="H394" s="21">
        <f>IF(B394&lt;='Informações do financiamento'!$C$6,E394-G394,"")</f>
        <v>550.00000000000011</v>
      </c>
      <c r="I394" s="22">
        <f t="shared" si="3"/>
        <v>0</v>
      </c>
      <c r="J394" s="38"/>
      <c r="K394" s="38"/>
      <c r="L394" s="38"/>
      <c r="M394" s="20">
        <f t="shared" si="4"/>
        <v>389</v>
      </c>
      <c r="N394" s="21">
        <f>IF(M394&lt;='Informações do financiamento'!$C$6,S393,"")</f>
        <v>1971.1341780438438</v>
      </c>
      <c r="O394" s="21">
        <f>IF(M394&lt;='Informações do financiamento'!$C$6,N394*($C$2),"")</f>
        <v>16.469132930890634</v>
      </c>
      <c r="P394" s="21">
        <f>IF(M394&lt;='Informações do financiamento'!$C$6,N394+O394,"")</f>
        <v>1987.6033109747345</v>
      </c>
      <c r="Q394" s="21">
        <f>IF(M394&lt;='Informações do financiamento'!$C$6,'Tabelas com amortização extra'!R394-'Tabelas com amortização extra'!O394,"")</f>
        <v>156.84888505609865</v>
      </c>
      <c r="R394" s="21">
        <f>IF(M394&lt;='Informações do financiamento'!$C$6,(N394*$C$2)/(1-(1/(1+$C$2)^('Informações do financiamento'!$C$6-M393)))+T394,"")</f>
        <v>173.31801798698928</v>
      </c>
      <c r="S394" s="21">
        <f>IF(M394&lt;='Informações do financiamento'!$C$6,P394-R394,"")</f>
        <v>1814.2852929877454</v>
      </c>
      <c r="T394" s="22">
        <f t="shared" si="5"/>
        <v>0</v>
      </c>
      <c r="U394" s="27"/>
    </row>
    <row r="395" spans="1:21" ht="20.25" customHeight="1">
      <c r="A395" s="27"/>
      <c r="B395" s="20">
        <f>IF(B394&lt;'Informações do financiamento'!$C$6,('Tabelas com amortização extra'!B394+1),"")</f>
        <v>390</v>
      </c>
      <c r="C395" s="21">
        <f>IF(B395&lt;='Informações do financiamento'!$C$6,H394,"")</f>
        <v>550.00000000000011</v>
      </c>
      <c r="D395" s="21">
        <f>IF(B395&lt;='Informações do financiamento'!$C$6,C395*($C$2),"")</f>
        <v>4.5953356259993647</v>
      </c>
      <c r="E395" s="21">
        <f>IF(B395&lt;='Informações do financiamento'!$C$6,C395+D395,"")</f>
        <v>554.5953356259995</v>
      </c>
      <c r="F395" s="21">
        <f>IF(I394=0,IF(B395&lt;='Informações do financiamento'!$C$6,F394,""),IF(B395&lt;='Informações do financiamento'!$C$6,H394/('Informações do financiamento'!$C$6-B395+1),""))</f>
        <v>50</v>
      </c>
      <c r="G395" s="21">
        <f>IF(B395&lt;='Informações do financiamento'!$C$6,F395+D395+I395,"")</f>
        <v>54.595335625999368</v>
      </c>
      <c r="H395" s="21">
        <f>IF(B395&lt;='Informações do financiamento'!$C$6,E395-G395,"")</f>
        <v>500.00000000000011</v>
      </c>
      <c r="I395" s="22">
        <f t="shared" si="3"/>
        <v>0</v>
      </c>
      <c r="J395" s="38"/>
      <c r="K395" s="38"/>
      <c r="L395" s="38"/>
      <c r="M395" s="20">
        <f t="shared" si="4"/>
        <v>390</v>
      </c>
      <c r="N395" s="21">
        <f>IF(M395&lt;='Informações do financiamento'!$C$6,S394,"")</f>
        <v>1814.2852929877454</v>
      </c>
      <c r="O395" s="21">
        <f>IF(M395&lt;='Informações do financiamento'!$C$6,N395*($C$2),"")</f>
        <v>15.158636077442328</v>
      </c>
      <c r="P395" s="21">
        <f>IF(M395&lt;='Informações do financiamento'!$C$6,N395+O395,"")</f>
        <v>1829.4439290651876</v>
      </c>
      <c r="Q395" s="21">
        <f>IF(M395&lt;='Informações do financiamento'!$C$6,'Tabelas com amortização extra'!R395-'Tabelas com amortização extra'!O395,"")</f>
        <v>158.15938190954725</v>
      </c>
      <c r="R395" s="21">
        <f>IF(M395&lt;='Informações do financiamento'!$C$6,(N395*$C$2)/(1-(1/(1+$C$2)^('Informações do financiamento'!$C$6-M394)))+T395,"")</f>
        <v>173.31801798698959</v>
      </c>
      <c r="S395" s="21">
        <f>IF(M395&lt;='Informações do financiamento'!$C$6,P395-R395,"")</f>
        <v>1656.125911078198</v>
      </c>
      <c r="T395" s="22">
        <f t="shared" si="5"/>
        <v>0</v>
      </c>
      <c r="U395" s="27"/>
    </row>
    <row r="396" spans="1:21" ht="20.25" customHeight="1">
      <c r="A396" s="27"/>
      <c r="B396" s="20">
        <f>IF(B395&lt;'Informações do financiamento'!$C$6,('Tabelas com amortização extra'!B395+1),"")</f>
        <v>391</v>
      </c>
      <c r="C396" s="21">
        <f>IF(B396&lt;='Informações do financiamento'!$C$6,H395,"")</f>
        <v>500.00000000000011</v>
      </c>
      <c r="D396" s="21">
        <f>IF(B396&lt;='Informações do financiamento'!$C$6,C396*($C$2),"")</f>
        <v>4.1775778418176044</v>
      </c>
      <c r="E396" s="21">
        <f>IF(B396&lt;='Informações do financiamento'!$C$6,C396+D396,"")</f>
        <v>504.17757784181771</v>
      </c>
      <c r="F396" s="21">
        <f>IF(I395=0,IF(B396&lt;='Informações do financiamento'!$C$6,F395,""),IF(B396&lt;='Informações do financiamento'!$C$6,H395/('Informações do financiamento'!$C$6-B396+1),""))</f>
        <v>50</v>
      </c>
      <c r="G396" s="21">
        <f>IF(B396&lt;='Informações do financiamento'!$C$6,F396+D396+I396,"")</f>
        <v>54.177577841817602</v>
      </c>
      <c r="H396" s="21">
        <f>IF(B396&lt;='Informações do financiamento'!$C$6,E396-G396,"")</f>
        <v>450.00000000000011</v>
      </c>
      <c r="I396" s="22">
        <f t="shared" si="3"/>
        <v>0</v>
      </c>
      <c r="J396" s="38"/>
      <c r="K396" s="38"/>
      <c r="L396" s="38"/>
      <c r="M396" s="20">
        <f t="shared" si="4"/>
        <v>391</v>
      </c>
      <c r="N396" s="21">
        <f>IF(M396&lt;='Informações do financiamento'!$C$6,S395,"")</f>
        <v>1656.125911078198</v>
      </c>
      <c r="O396" s="21">
        <f>IF(M396&lt;='Informações do financiamento'!$C$6,N396*($C$2),"")</f>
        <v>13.837189818760541</v>
      </c>
      <c r="P396" s="21">
        <f>IF(M396&lt;='Informações do financiamento'!$C$6,N396+O396,"")</f>
        <v>1669.9631008969586</v>
      </c>
      <c r="Q396" s="21">
        <f>IF(M396&lt;='Informações do financiamento'!$C$6,'Tabelas com amortização extra'!R396-'Tabelas com amortização extra'!O396,"")</f>
        <v>159.48082816822881</v>
      </c>
      <c r="R396" s="21">
        <f>IF(M396&lt;='Informações do financiamento'!$C$6,(N396*$C$2)/(1-(1/(1+$C$2)^('Informações do financiamento'!$C$6-M395)))+T396,"")</f>
        <v>173.31801798698936</v>
      </c>
      <c r="S396" s="21">
        <f>IF(M396&lt;='Informações do financiamento'!$C$6,P396-R396,"")</f>
        <v>1496.6450829099692</v>
      </c>
      <c r="T396" s="22">
        <f t="shared" si="5"/>
        <v>0</v>
      </c>
      <c r="U396" s="27"/>
    </row>
    <row r="397" spans="1:21" ht="20.25" customHeight="1">
      <c r="A397" s="27"/>
      <c r="B397" s="20">
        <f>IF(B396&lt;'Informações do financiamento'!$C$6,('Tabelas com amortização extra'!B396+1),"")</f>
        <v>392</v>
      </c>
      <c r="C397" s="21">
        <f>IF(B397&lt;='Informações do financiamento'!$C$6,H396,"")</f>
        <v>450.00000000000011</v>
      </c>
      <c r="D397" s="21">
        <f>IF(B397&lt;='Informações do financiamento'!$C$6,C397*($C$2),"")</f>
        <v>3.759820057635844</v>
      </c>
      <c r="E397" s="21">
        <f>IF(B397&lt;='Informações do financiamento'!$C$6,C397+D397,"")</f>
        <v>453.75982005763598</v>
      </c>
      <c r="F397" s="21">
        <f>IF(I396=0,IF(B397&lt;='Informações do financiamento'!$C$6,F396,""),IF(B397&lt;='Informações do financiamento'!$C$6,H396/('Informações do financiamento'!$C$6-B397+1),""))</f>
        <v>50</v>
      </c>
      <c r="G397" s="21">
        <f>IF(B397&lt;='Informações do financiamento'!$C$6,F397+D397+I397,"")</f>
        <v>53.759820057635842</v>
      </c>
      <c r="H397" s="21">
        <f>IF(B397&lt;='Informações do financiamento'!$C$6,E397-G397,"")</f>
        <v>400.00000000000011</v>
      </c>
      <c r="I397" s="22">
        <f t="shared" si="3"/>
        <v>0</v>
      </c>
      <c r="J397" s="38"/>
      <c r="K397" s="38"/>
      <c r="L397" s="38"/>
      <c r="M397" s="20">
        <f t="shared" si="4"/>
        <v>392</v>
      </c>
      <c r="N397" s="21">
        <f>IF(M397&lt;='Informações do financiamento'!$C$6,S396,"")</f>
        <v>1496.6450829099692</v>
      </c>
      <c r="O397" s="21">
        <f>IF(M397&lt;='Informações do financiamento'!$C$6,N397*($C$2),"")</f>
        <v>12.504702670859915</v>
      </c>
      <c r="P397" s="21">
        <f>IF(M397&lt;='Informações do financiamento'!$C$6,N397+O397,"")</f>
        <v>1509.1497855808291</v>
      </c>
      <c r="Q397" s="21">
        <f>IF(M397&lt;='Informações do financiamento'!$C$6,'Tabelas com amortização extra'!R397-'Tabelas com amortização extra'!O397,"")</f>
        <v>160.81331531612977</v>
      </c>
      <c r="R397" s="21">
        <f>IF(M397&lt;='Informações do financiamento'!$C$6,(N397*$C$2)/(1-(1/(1+$C$2)^('Informações do financiamento'!$C$6-M396)))+T397,"")</f>
        <v>173.3180179869897</v>
      </c>
      <c r="S397" s="21">
        <f>IF(M397&lt;='Informações do financiamento'!$C$6,P397-R397,"")</f>
        <v>1335.8317675938395</v>
      </c>
      <c r="T397" s="22">
        <f t="shared" si="5"/>
        <v>0</v>
      </c>
      <c r="U397" s="27"/>
    </row>
    <row r="398" spans="1:21" ht="20.25" customHeight="1">
      <c r="A398" s="27"/>
      <c r="B398" s="20">
        <f>IF(B397&lt;'Informações do financiamento'!$C$6,('Tabelas com amortização extra'!B397+1),"")</f>
        <v>393</v>
      </c>
      <c r="C398" s="21">
        <f>IF(B398&lt;='Informações do financiamento'!$C$6,H397,"")</f>
        <v>400.00000000000011</v>
      </c>
      <c r="D398" s="21">
        <f>IF(B398&lt;='Informações do financiamento'!$C$6,C398*($C$2),"")</f>
        <v>3.3420622734540837</v>
      </c>
      <c r="E398" s="21">
        <f>IF(B398&lt;='Informações do financiamento'!$C$6,C398+D398,"")</f>
        <v>403.34206227345419</v>
      </c>
      <c r="F398" s="21">
        <f>IF(I397=0,IF(B398&lt;='Informações do financiamento'!$C$6,F397,""),IF(B398&lt;='Informações do financiamento'!$C$6,H397/('Informações do financiamento'!$C$6-B398+1),""))</f>
        <v>50</v>
      </c>
      <c r="G398" s="21">
        <f>IF(B398&lt;='Informações do financiamento'!$C$6,F398+D398+I398,"")</f>
        <v>53.342062273454083</v>
      </c>
      <c r="H398" s="21">
        <f>IF(B398&lt;='Informações do financiamento'!$C$6,E398-G398,"")</f>
        <v>350.00000000000011</v>
      </c>
      <c r="I398" s="22">
        <f t="shared" si="3"/>
        <v>0</v>
      </c>
      <c r="J398" s="38"/>
      <c r="K398" s="38"/>
      <c r="L398" s="38"/>
      <c r="M398" s="20">
        <f t="shared" si="4"/>
        <v>393</v>
      </c>
      <c r="N398" s="21">
        <f>IF(M398&lt;='Informações do financiamento'!$C$6,S397,"")</f>
        <v>1335.8317675938395</v>
      </c>
      <c r="O398" s="21">
        <f>IF(M398&lt;='Informações do financiamento'!$C$6,N398*($C$2),"")</f>
        <v>11.161082385392133</v>
      </c>
      <c r="P398" s="21">
        <f>IF(M398&lt;='Informações do financiamento'!$C$6,N398+O398,"")</f>
        <v>1346.9928499792316</v>
      </c>
      <c r="Q398" s="21">
        <f>IF(M398&lt;='Informações do financiamento'!$C$6,'Tabelas com amortização extra'!R398-'Tabelas com amortização extra'!O398,"")</f>
        <v>162.15693560159744</v>
      </c>
      <c r="R398" s="21">
        <f>IF(M398&lt;='Informações do financiamento'!$C$6,(N398*$C$2)/(1-(1/(1+$C$2)^('Informações do financiamento'!$C$6-M397)))+T398,"")</f>
        <v>173.31801798698956</v>
      </c>
      <c r="S398" s="21">
        <f>IF(M398&lt;='Informações do financiamento'!$C$6,P398-R398,"")</f>
        <v>1173.6748319922419</v>
      </c>
      <c r="T398" s="22">
        <f t="shared" si="5"/>
        <v>0</v>
      </c>
      <c r="U398" s="27"/>
    </row>
    <row r="399" spans="1:21" ht="20.25" customHeight="1">
      <c r="A399" s="27"/>
      <c r="B399" s="20">
        <f>IF(B398&lt;'Informações do financiamento'!$C$6,('Tabelas com amortização extra'!B398+1),"")</f>
        <v>394</v>
      </c>
      <c r="C399" s="21">
        <f>IF(B399&lt;='Informações do financiamento'!$C$6,H398,"")</f>
        <v>350.00000000000011</v>
      </c>
      <c r="D399" s="21">
        <f>IF(B399&lt;='Informações do financiamento'!$C$6,C399*($C$2),"")</f>
        <v>2.9243044892723233</v>
      </c>
      <c r="E399" s="21">
        <f>IF(B399&lt;='Informações do financiamento'!$C$6,C399+D399,"")</f>
        <v>352.92430448927246</v>
      </c>
      <c r="F399" s="21">
        <f>IF(I398=0,IF(B399&lt;='Informações do financiamento'!$C$6,F398,""),IF(B399&lt;='Informações do financiamento'!$C$6,H398/('Informações do financiamento'!$C$6-B399+1),""))</f>
        <v>50</v>
      </c>
      <c r="G399" s="21">
        <f>IF(B399&lt;='Informações do financiamento'!$C$6,F399+D399+I399,"")</f>
        <v>52.924304489272323</v>
      </c>
      <c r="H399" s="21">
        <f>IF(B399&lt;='Informações do financiamento'!$C$6,E399-G399,"")</f>
        <v>300.00000000000011</v>
      </c>
      <c r="I399" s="22">
        <f t="shared" si="3"/>
        <v>0</v>
      </c>
      <c r="J399" s="38"/>
      <c r="K399" s="38"/>
      <c r="L399" s="38"/>
      <c r="M399" s="20">
        <f t="shared" si="4"/>
        <v>394</v>
      </c>
      <c r="N399" s="21">
        <f>IF(M399&lt;='Informações do financiamento'!$C$6,S398,"")</f>
        <v>1173.6748319922419</v>
      </c>
      <c r="O399" s="21">
        <f>IF(M399&lt;='Informações do financiamento'!$C$6,N399*($C$2),"")</f>
        <v>9.8062359432595763</v>
      </c>
      <c r="P399" s="21">
        <f>IF(M399&lt;='Informações do financiamento'!$C$6,N399+O399,"")</f>
        <v>1183.4810679355014</v>
      </c>
      <c r="Q399" s="21">
        <f>IF(M399&lt;='Informações do financiamento'!$C$6,'Tabelas com amortização extra'!R399-'Tabelas com amortização extra'!O399,"")</f>
        <v>163.51178204373019</v>
      </c>
      <c r="R399" s="21">
        <f>IF(M399&lt;='Informações do financiamento'!$C$6,(N399*$C$2)/(1-(1/(1+$C$2)^('Informações do financiamento'!$C$6-M398)))+T399,"")</f>
        <v>173.31801798698976</v>
      </c>
      <c r="S399" s="21">
        <f>IF(M399&lt;='Informações do financiamento'!$C$6,P399-R399,"")</f>
        <v>1010.1630499485117</v>
      </c>
      <c r="T399" s="22">
        <f t="shared" si="5"/>
        <v>0</v>
      </c>
      <c r="U399" s="27"/>
    </row>
    <row r="400" spans="1:21" ht="20.25" customHeight="1">
      <c r="A400" s="27"/>
      <c r="B400" s="20">
        <f>IF(B399&lt;'Informações do financiamento'!$C$6,('Tabelas com amortização extra'!B399+1),"")</f>
        <v>395</v>
      </c>
      <c r="C400" s="21">
        <f>IF(B400&lt;='Informações do financiamento'!$C$6,H399,"")</f>
        <v>300.00000000000011</v>
      </c>
      <c r="D400" s="21">
        <f>IF(B400&lt;='Informações do financiamento'!$C$6,C400*($C$2),"")</f>
        <v>2.506546705090563</v>
      </c>
      <c r="E400" s="21">
        <f>IF(B400&lt;='Informações do financiamento'!$C$6,C400+D400,"")</f>
        <v>302.50654670509067</v>
      </c>
      <c r="F400" s="21">
        <f>IF(I399=0,IF(B400&lt;='Informações do financiamento'!$C$6,F399,""),IF(B400&lt;='Informações do financiamento'!$C$6,H399/('Informações do financiamento'!$C$6-B400+1),""))</f>
        <v>50</v>
      </c>
      <c r="G400" s="21">
        <f>IF(B400&lt;='Informações do financiamento'!$C$6,F400+D400+I400,"")</f>
        <v>52.506546705090564</v>
      </c>
      <c r="H400" s="21">
        <f>IF(B400&lt;='Informações do financiamento'!$C$6,E400-G400,"")</f>
        <v>250.00000000000011</v>
      </c>
      <c r="I400" s="22">
        <f t="shared" si="3"/>
        <v>0</v>
      </c>
      <c r="J400" s="38"/>
      <c r="K400" s="38"/>
      <c r="L400" s="38"/>
      <c r="M400" s="20">
        <f t="shared" si="4"/>
        <v>395</v>
      </c>
      <c r="N400" s="21">
        <f>IF(M400&lt;='Informações do financiamento'!$C$6,S399,"")</f>
        <v>1010.1630499485117</v>
      </c>
      <c r="O400" s="21">
        <f>IF(M400&lt;='Informações do financiamento'!$C$6,N400*($C$2),"")</f>
        <v>8.4400695481755825</v>
      </c>
      <c r="P400" s="21">
        <f>IF(M400&lt;='Informações do financiamento'!$C$6,N400+O400,"")</f>
        <v>1018.6031194966872</v>
      </c>
      <c r="Q400" s="21">
        <f>IF(M400&lt;='Informações do financiamento'!$C$6,'Tabelas com amortização extra'!R400-'Tabelas com amortização extra'!O400,"")</f>
        <v>164.8779484388144</v>
      </c>
      <c r="R400" s="21">
        <f>IF(M400&lt;='Informações do financiamento'!$C$6,(N400*$C$2)/(1-(1/(1+$C$2)^('Informações do financiamento'!$C$6-M399)))+T400,"")</f>
        <v>173.31801798698999</v>
      </c>
      <c r="S400" s="21">
        <f>IF(M400&lt;='Informações do financiamento'!$C$6,P400-R400,"")</f>
        <v>845.28510150969726</v>
      </c>
      <c r="T400" s="22">
        <f t="shared" si="5"/>
        <v>0</v>
      </c>
      <c r="U400" s="27"/>
    </row>
    <row r="401" spans="1:21" ht="20.25" customHeight="1">
      <c r="A401" s="27"/>
      <c r="B401" s="20">
        <f>IF(B400&lt;'Informações do financiamento'!$C$6,('Tabelas com amortização extra'!B400+1),"")</f>
        <v>396</v>
      </c>
      <c r="C401" s="21">
        <f>IF(B401&lt;='Informações do financiamento'!$C$6,H400,"")</f>
        <v>250.00000000000011</v>
      </c>
      <c r="D401" s="21">
        <f>IF(B401&lt;='Informações do financiamento'!$C$6,C401*($C$2),"")</f>
        <v>2.0887889209088026</v>
      </c>
      <c r="E401" s="21">
        <f>IF(B401&lt;='Informações do financiamento'!$C$6,C401+D401,"")</f>
        <v>252.08878892090891</v>
      </c>
      <c r="F401" s="21">
        <f>IF(I400=0,IF(B401&lt;='Informações do financiamento'!$C$6,F400,""),IF(B401&lt;='Informações do financiamento'!$C$6,H400/('Informações do financiamento'!$C$6-B401+1),""))</f>
        <v>50</v>
      </c>
      <c r="G401" s="21">
        <f>IF(B401&lt;='Informações do financiamento'!$C$6,F401+D401+I401,"")</f>
        <v>52.088788920908804</v>
      </c>
      <c r="H401" s="21">
        <f>IF(B401&lt;='Informações do financiamento'!$C$6,E401-G401,"")</f>
        <v>200.00000000000011</v>
      </c>
      <c r="I401" s="22">
        <f t="shared" si="3"/>
        <v>0</v>
      </c>
      <c r="J401" s="38"/>
      <c r="K401" s="38"/>
      <c r="L401" s="38"/>
      <c r="M401" s="20">
        <f t="shared" si="4"/>
        <v>396</v>
      </c>
      <c r="N401" s="21">
        <f>IF(M401&lt;='Informações do financiamento'!$C$6,S400,"")</f>
        <v>845.28510150969726</v>
      </c>
      <c r="O401" s="21">
        <f>IF(M401&lt;='Informações do financiamento'!$C$6,N401*($C$2),"")</f>
        <v>7.0624886201709103</v>
      </c>
      <c r="P401" s="21">
        <f>IF(M401&lt;='Informações do financiamento'!$C$6,N401+O401,"")</f>
        <v>852.34759012986819</v>
      </c>
      <c r="Q401" s="21">
        <f>IF(M401&lt;='Informações do financiamento'!$C$6,'Tabelas com amortização extra'!R401-'Tabelas com amortização extra'!O401,"")</f>
        <v>166.2555293668193</v>
      </c>
      <c r="R401" s="21">
        <f>IF(M401&lt;='Informações do financiamento'!$C$6,(N401*$C$2)/(1-(1/(1+$C$2)^('Informações do financiamento'!$C$6-M400)))+T401,"")</f>
        <v>173.31801798699021</v>
      </c>
      <c r="S401" s="21">
        <f>IF(M401&lt;='Informações do financiamento'!$C$6,P401-R401,"")</f>
        <v>679.02957214287801</v>
      </c>
      <c r="T401" s="22">
        <f t="shared" si="5"/>
        <v>0</v>
      </c>
      <c r="U401" s="27"/>
    </row>
    <row r="402" spans="1:21" ht="20.25" customHeight="1">
      <c r="A402" s="27"/>
      <c r="B402" s="20">
        <f>IF(B401&lt;'Informações do financiamento'!$C$6,('Tabelas com amortização extra'!B401+1),"")</f>
        <v>397</v>
      </c>
      <c r="C402" s="21">
        <f>IF(B402&lt;='Informações do financiamento'!$C$6,H401,"")</f>
        <v>200.00000000000011</v>
      </c>
      <c r="D402" s="21">
        <f>IF(B402&lt;='Informações do financiamento'!$C$6,C402*($C$2),"")</f>
        <v>1.6710311367270423</v>
      </c>
      <c r="E402" s="21">
        <f>IF(B402&lt;='Informações do financiamento'!$C$6,C402+D402,"")</f>
        <v>201.67103113672715</v>
      </c>
      <c r="F402" s="21">
        <f>IF(I401=0,IF(B402&lt;='Informações do financiamento'!$C$6,F401,""),IF(B402&lt;='Informações do financiamento'!$C$6,H401/('Informações do financiamento'!$C$6-B402+1),""))</f>
        <v>50</v>
      </c>
      <c r="G402" s="21">
        <f>IF(B402&lt;='Informações do financiamento'!$C$6,F402+D402+I402,"")</f>
        <v>51.671031136727045</v>
      </c>
      <c r="H402" s="21">
        <f>IF(B402&lt;='Informações do financiamento'!$C$6,E402-G402,"")</f>
        <v>150.00000000000011</v>
      </c>
      <c r="I402" s="22">
        <f t="shared" si="3"/>
        <v>0</v>
      </c>
      <c r="J402" s="38"/>
      <c r="K402" s="38"/>
      <c r="L402" s="38"/>
      <c r="M402" s="20">
        <f t="shared" si="4"/>
        <v>397</v>
      </c>
      <c r="N402" s="21">
        <f>IF(M402&lt;='Informações do financiamento'!$C$6,S401,"")</f>
        <v>679.02957214287801</v>
      </c>
      <c r="O402" s="21">
        <f>IF(M402&lt;='Informações do financiamento'!$C$6,N402*($C$2),"")</f>
        <v>5.6733977890459499</v>
      </c>
      <c r="P402" s="21">
        <f>IF(M402&lt;='Informações do financiamento'!$C$6,N402+O402,"")</f>
        <v>684.70296993192392</v>
      </c>
      <c r="Q402" s="21">
        <f>IF(M402&lt;='Informações do financiamento'!$C$6,'Tabelas com amortização extra'!R402-'Tabelas com amortização extra'!O402,"")</f>
        <v>167.64462019794405</v>
      </c>
      <c r="R402" s="21">
        <f>IF(M402&lt;='Informações do financiamento'!$C$6,(N402*$C$2)/(1-(1/(1+$C$2)^('Informações do financiamento'!$C$6-M401)))+T402,"")</f>
        <v>173.31801798699001</v>
      </c>
      <c r="S402" s="21">
        <f>IF(M402&lt;='Informações do financiamento'!$C$6,P402-R402,"")</f>
        <v>511.3849519449339</v>
      </c>
      <c r="T402" s="22">
        <f t="shared" si="5"/>
        <v>0</v>
      </c>
      <c r="U402" s="27"/>
    </row>
    <row r="403" spans="1:21" ht="20.25" customHeight="1">
      <c r="A403" s="27"/>
      <c r="B403" s="20">
        <f>IF(B402&lt;'Informações do financiamento'!$C$6,('Tabelas com amortização extra'!B402+1),"")</f>
        <v>398</v>
      </c>
      <c r="C403" s="21">
        <f>IF(B403&lt;='Informações do financiamento'!$C$6,H402,"")</f>
        <v>150.00000000000011</v>
      </c>
      <c r="D403" s="21">
        <f>IF(B403&lt;='Informações do financiamento'!$C$6,C403*($C$2),"")</f>
        <v>1.2532733525452819</v>
      </c>
      <c r="E403" s="21">
        <f>IF(B403&lt;='Informações do financiamento'!$C$6,C403+D403,"")</f>
        <v>151.25327335254539</v>
      </c>
      <c r="F403" s="21">
        <f>IF(I402=0,IF(B403&lt;='Informações do financiamento'!$C$6,F402,""),IF(B403&lt;='Informações do financiamento'!$C$6,H402/('Informações do financiamento'!$C$6-B403+1),""))</f>
        <v>50</v>
      </c>
      <c r="G403" s="21">
        <f>IF(B403&lt;='Informações do financiamento'!$C$6,F403+D403+I403,"")</f>
        <v>51.253273352545278</v>
      </c>
      <c r="H403" s="21">
        <f>IF(B403&lt;='Informações do financiamento'!$C$6,E403-G403,"")</f>
        <v>100.00000000000011</v>
      </c>
      <c r="I403" s="22">
        <f t="shared" si="3"/>
        <v>0</v>
      </c>
      <c r="J403" s="38"/>
      <c r="K403" s="38"/>
      <c r="L403" s="38"/>
      <c r="M403" s="20">
        <f t="shared" si="4"/>
        <v>398</v>
      </c>
      <c r="N403" s="21">
        <f>IF(M403&lt;='Informações do financiamento'!$C$6,S402,"")</f>
        <v>511.3849519449339</v>
      </c>
      <c r="O403" s="21">
        <f>IF(M403&lt;='Informações do financiamento'!$C$6,N403*($C$2),"")</f>
        <v>4.2727008877682318</v>
      </c>
      <c r="P403" s="21">
        <f>IF(M403&lt;='Informações do financiamento'!$C$6,N403+O403,"")</f>
        <v>515.65765283270218</v>
      </c>
      <c r="Q403" s="21">
        <f>IF(M403&lt;='Informações do financiamento'!$C$6,'Tabelas com amortização extra'!R403-'Tabelas com amortização extra'!O403,"")</f>
        <v>169.04531709922296</v>
      </c>
      <c r="R403" s="21">
        <f>IF(M403&lt;='Informações do financiamento'!$C$6,(N403*$C$2)/(1-(1/(1+$C$2)^('Informações do financiamento'!$C$6-M402)))+T403,"")</f>
        <v>173.31801798699118</v>
      </c>
      <c r="S403" s="21">
        <f>IF(M403&lt;='Informações do financiamento'!$C$6,P403-R403,"")</f>
        <v>342.33963484571098</v>
      </c>
      <c r="T403" s="22">
        <f t="shared" si="5"/>
        <v>0</v>
      </c>
      <c r="U403" s="27"/>
    </row>
    <row r="404" spans="1:21" ht="20.25" customHeight="1">
      <c r="A404" s="27"/>
      <c r="B404" s="20">
        <f>IF(B403&lt;'Informações do financiamento'!$C$6,('Tabelas com amortização extra'!B403+1),"")</f>
        <v>399</v>
      </c>
      <c r="C404" s="21">
        <f>IF(B404&lt;='Informações do financiamento'!$C$6,H403,"")</f>
        <v>100.00000000000011</v>
      </c>
      <c r="D404" s="21">
        <f>IF(B404&lt;='Informações do financiamento'!$C$6,C404*($C$2),"")</f>
        <v>0.8355155683635217</v>
      </c>
      <c r="E404" s="21">
        <f>IF(B404&lt;='Informações do financiamento'!$C$6,C404+D404,"")</f>
        <v>100.83551556836363</v>
      </c>
      <c r="F404" s="21">
        <f>IF(I403=0,IF(B404&lt;='Informações do financiamento'!$C$6,F403,""),IF(B404&lt;='Informações do financiamento'!$C$6,H403/('Informações do financiamento'!$C$6-B404+1),""))</f>
        <v>50</v>
      </c>
      <c r="G404" s="21">
        <f>IF(B404&lt;='Informações do financiamento'!$C$6,F404+D404+I404,"")</f>
        <v>50.835515568363519</v>
      </c>
      <c r="H404" s="21">
        <f>IF(B404&lt;='Informações do financiamento'!$C$6,E404-G404,"")</f>
        <v>50.000000000000114</v>
      </c>
      <c r="I404" s="22">
        <f t="shared" si="3"/>
        <v>0</v>
      </c>
      <c r="J404" s="38"/>
      <c r="K404" s="38"/>
      <c r="L404" s="38"/>
      <c r="M404" s="20">
        <f t="shared" si="4"/>
        <v>399</v>
      </c>
      <c r="N404" s="21">
        <f>IF(M404&lt;='Informações do financiamento'!$C$6,S403,"")</f>
        <v>342.33963484571098</v>
      </c>
      <c r="O404" s="21">
        <f>IF(M404&lt;='Informações do financiamento'!$C$6,N404*($C$2),"")</f>
        <v>2.8603009458147435</v>
      </c>
      <c r="P404" s="21">
        <f>IF(M404&lt;='Informações do financiamento'!$C$6,N404+O404,"")</f>
        <v>345.19993579152572</v>
      </c>
      <c r="Q404" s="21">
        <f>IF(M404&lt;='Informações do financiamento'!$C$6,'Tabelas com amortização extra'!R404-'Tabelas com amortização extra'!O404,"")</f>
        <v>170.45771704117715</v>
      </c>
      <c r="R404" s="21">
        <f>IF(M404&lt;='Informações do financiamento'!$C$6,(N404*$C$2)/(1-(1/(1+$C$2)^('Informações do financiamento'!$C$6-M403)))+T404,"")</f>
        <v>173.31801798699189</v>
      </c>
      <c r="S404" s="21">
        <f>IF(M404&lt;='Informações do financiamento'!$C$6,P404-R404,"")</f>
        <v>171.88191780453383</v>
      </c>
      <c r="T404" s="22">
        <f t="shared" si="5"/>
        <v>0</v>
      </c>
      <c r="U404" s="27"/>
    </row>
    <row r="405" spans="1:21" ht="20.25" customHeight="1">
      <c r="A405" s="27"/>
      <c r="B405" s="20">
        <f>IF(B404&lt;'Informações do financiamento'!$C$6,('Tabelas com amortização extra'!B404+1),"")</f>
        <v>400</v>
      </c>
      <c r="C405" s="21">
        <f>IF(B405&lt;='Informações do financiamento'!$C$6,H404,"")</f>
        <v>50.000000000000114</v>
      </c>
      <c r="D405" s="21">
        <f>IF(B405&lt;='Informações do financiamento'!$C$6,C405*($C$2),"")</f>
        <v>0.41775778418176129</v>
      </c>
      <c r="E405" s="21">
        <f>IF(B405&lt;='Informações do financiamento'!$C$6,C405+D405,"")</f>
        <v>50.417757784181873</v>
      </c>
      <c r="F405" s="21">
        <f>IF(I404=0,IF(B405&lt;='Informações do financiamento'!$C$6,F404,""),IF(B405&lt;='Informações do financiamento'!$C$6,H404/('Informações do financiamento'!$C$6-B405+1),""))</f>
        <v>50</v>
      </c>
      <c r="G405" s="21">
        <f>IF(B405&lt;='Informações do financiamento'!$C$6,F405+D405+I405,"")</f>
        <v>50.417757784181759</v>
      </c>
      <c r="H405" s="21">
        <f>IF(B405&lt;='Informações do financiamento'!$C$6,E405-G405,"")</f>
        <v>1.1368683772161603E-13</v>
      </c>
      <c r="I405" s="22">
        <f t="shared" si="3"/>
        <v>0</v>
      </c>
      <c r="J405" s="38"/>
      <c r="K405" s="38"/>
      <c r="L405" s="38"/>
      <c r="M405" s="20">
        <f t="shared" si="4"/>
        <v>400</v>
      </c>
      <c r="N405" s="21">
        <f>IF(M405&lt;='Informações do financiamento'!$C$6,S404,"")</f>
        <v>171.88191780453383</v>
      </c>
      <c r="O405" s="21">
        <f>IF(M405&lt;='Informações do financiamento'!$C$6,N405*($C$2),"")</f>
        <v>1.4361001824586703</v>
      </c>
      <c r="P405" s="21">
        <f>IF(M405&lt;='Informações do financiamento'!$C$6,N405+O405,"")</f>
        <v>173.31801798699249</v>
      </c>
      <c r="Q405" s="21">
        <f>IF(M405&lt;='Informações do financiamento'!$C$6,'Tabelas com amortização extra'!R405-'Tabelas com amortização extra'!O405,"")</f>
        <v>171.881917804534</v>
      </c>
      <c r="R405" s="21">
        <f>IF(M405&lt;='Informações do financiamento'!$C$6,(N405*$C$2)/(1-(1/(1+$C$2)^('Informações do financiamento'!$C$6-M404)))+T405,"")</f>
        <v>173.31801798699266</v>
      </c>
      <c r="S405" s="21">
        <f>IF(M405&lt;='Informações do financiamento'!$C$6,P405-R405,"")</f>
        <v>-1.7053025658242404E-13</v>
      </c>
      <c r="T405" s="22">
        <f t="shared" si="5"/>
        <v>0</v>
      </c>
      <c r="U405" s="27"/>
    </row>
    <row r="406" spans="1:21" ht="20.25" customHeight="1">
      <c r="A406" s="27"/>
      <c r="B406" s="20" t="str">
        <f>IF(B405&lt;'Informações do financiamento'!$C$6,('Tabelas com amortização extra'!B405+1),"")</f>
        <v/>
      </c>
      <c r="C406" s="21" t="str">
        <f>IF(B406&lt;='Informações do financiamento'!$C$6,H405,"")</f>
        <v/>
      </c>
      <c r="D406" s="21" t="str">
        <f>IF(B406&lt;='Informações do financiamento'!$C$6,C406*($C$2),"")</f>
        <v/>
      </c>
      <c r="E406" s="21" t="str">
        <f>IF(B406&lt;='Informações do financiamento'!$C$6,C406+D406,"")</f>
        <v/>
      </c>
      <c r="F406" s="21" t="str">
        <f>IF(I405=0,IF(B406&lt;='Informações do financiamento'!$C$6,F405,""),IF(B406&lt;='Informações do financiamento'!$C$6,H405/('Informações do financiamento'!$C$6-B406+1),""))</f>
        <v/>
      </c>
      <c r="G406" s="21" t="str">
        <f>IF(B406&lt;='Informações do financiamento'!$C$6,F406+D406+I406,"")</f>
        <v/>
      </c>
      <c r="H406" s="21" t="str">
        <f>IF(B406&lt;='Informações do financiamento'!$C$6,E406-G406,"")</f>
        <v/>
      </c>
      <c r="I406" s="22" t="str">
        <f t="shared" si="3"/>
        <v/>
      </c>
      <c r="J406" s="38"/>
      <c r="K406" s="38"/>
      <c r="L406" s="38"/>
      <c r="M406" s="20" t="str">
        <f t="shared" si="4"/>
        <v/>
      </c>
      <c r="N406" s="21" t="str">
        <f>IF(M406&lt;='Informações do financiamento'!$C$6,S405,"")</f>
        <v/>
      </c>
      <c r="O406" s="21" t="str">
        <f>IF(M406&lt;='Informações do financiamento'!$C$6,N406*($C$2),"")</f>
        <v/>
      </c>
      <c r="P406" s="21" t="str">
        <f>IF(M406&lt;='Informações do financiamento'!$C$6,N406+O406,"")</f>
        <v/>
      </c>
      <c r="Q406" s="21" t="str">
        <f>IF(M406&lt;='Informações do financiamento'!$C$6,'Tabelas com amortização extra'!R406-'Tabelas com amortização extra'!O406,"")</f>
        <v/>
      </c>
      <c r="R406" s="21" t="str">
        <f>IF(M406&lt;='Informações do financiamento'!$C$6,(N406*$C$2)/(1-(1/(1+$C$2)^('Informações do financiamento'!$C$6-M405)))+T406,"")</f>
        <v/>
      </c>
      <c r="S406" s="21" t="str">
        <f>IF(M406&lt;='Informações do financiamento'!$C$6,P406-R406,"")</f>
        <v/>
      </c>
      <c r="T406" s="22" t="str">
        <f t="shared" si="5"/>
        <v/>
      </c>
      <c r="U406" s="27"/>
    </row>
    <row r="407" spans="1:21" ht="20.25" customHeight="1">
      <c r="A407" s="27"/>
      <c r="B407" s="20" t="str">
        <f>IF(B406&lt;'Informações do financiamento'!$C$6,('Tabelas com amortização extra'!B406+1),"")</f>
        <v/>
      </c>
      <c r="C407" s="21" t="str">
        <f>IF(B407&lt;='Informações do financiamento'!$C$6,H406,"")</f>
        <v/>
      </c>
      <c r="D407" s="21" t="str">
        <f>IF(B407&lt;='Informações do financiamento'!$C$6,C407*($C$2),"")</f>
        <v/>
      </c>
      <c r="E407" s="21" t="str">
        <f>IF(B407&lt;='Informações do financiamento'!$C$6,C407+D407,"")</f>
        <v/>
      </c>
      <c r="F407" s="21" t="str">
        <f>IF(I406=0,IF(B407&lt;='Informações do financiamento'!$C$6,F406,""),IF(B407&lt;='Informações do financiamento'!$C$6,H406/('Informações do financiamento'!$C$6-B407+1),""))</f>
        <v/>
      </c>
      <c r="G407" s="21" t="str">
        <f>IF(B407&lt;='Informações do financiamento'!$C$6,F407+D407+I407,"")</f>
        <v/>
      </c>
      <c r="H407" s="21" t="str">
        <f>IF(B407&lt;='Informações do financiamento'!$C$6,E407-G407,"")</f>
        <v/>
      </c>
      <c r="I407" s="22" t="str">
        <f t="shared" si="3"/>
        <v/>
      </c>
      <c r="J407" s="38"/>
      <c r="K407" s="38"/>
      <c r="L407" s="38"/>
      <c r="M407" s="20" t="str">
        <f t="shared" si="4"/>
        <v/>
      </c>
      <c r="N407" s="21" t="str">
        <f>IF(M407&lt;='Informações do financiamento'!$C$6,S406,"")</f>
        <v/>
      </c>
      <c r="O407" s="21" t="str">
        <f>IF(M407&lt;='Informações do financiamento'!$C$6,N407*($C$2),"")</f>
        <v/>
      </c>
      <c r="P407" s="21" t="str">
        <f>IF(M407&lt;='Informações do financiamento'!$C$6,N407+O407,"")</f>
        <v/>
      </c>
      <c r="Q407" s="21" t="str">
        <f>IF(M407&lt;='Informações do financiamento'!$C$6,'Tabelas com amortização extra'!R407-'Tabelas com amortização extra'!O407,"")</f>
        <v/>
      </c>
      <c r="R407" s="21" t="str">
        <f>IF(M407&lt;='Informações do financiamento'!$C$6,(N407*$C$2)/(1-(1/(1+$C$2)^('Informações do financiamento'!$C$6-M406)))+T407,"")</f>
        <v/>
      </c>
      <c r="S407" s="21" t="str">
        <f>IF(M407&lt;='Informações do financiamento'!$C$6,P407-R407,"")</f>
        <v/>
      </c>
      <c r="T407" s="22" t="str">
        <f t="shared" si="5"/>
        <v/>
      </c>
      <c r="U407" s="27"/>
    </row>
    <row r="408" spans="1:21" ht="20.25" customHeight="1">
      <c r="A408" s="27"/>
      <c r="B408" s="20" t="str">
        <f>IF(B407&lt;'Informações do financiamento'!$C$6,('Tabelas com amortização extra'!B407+1),"")</f>
        <v/>
      </c>
      <c r="C408" s="21" t="str">
        <f>IF(B408&lt;='Informações do financiamento'!$C$6,H407,"")</f>
        <v/>
      </c>
      <c r="D408" s="21" t="str">
        <f>IF(B408&lt;='Informações do financiamento'!$C$6,C408*($C$2),"")</f>
        <v/>
      </c>
      <c r="E408" s="21" t="str">
        <f>IF(B408&lt;='Informações do financiamento'!$C$6,C408+D408,"")</f>
        <v/>
      </c>
      <c r="F408" s="21" t="str">
        <f>IF(I407=0,IF(B408&lt;='Informações do financiamento'!$C$6,F407,""),IF(B408&lt;='Informações do financiamento'!$C$6,H407/('Informações do financiamento'!$C$6-B408+1),""))</f>
        <v/>
      </c>
      <c r="G408" s="21" t="str">
        <f>IF(B408&lt;='Informações do financiamento'!$C$6,F408+D408+I408,"")</f>
        <v/>
      </c>
      <c r="H408" s="21" t="str">
        <f>IF(B408&lt;='Informações do financiamento'!$C$6,E408-G408,"")</f>
        <v/>
      </c>
      <c r="I408" s="22" t="str">
        <f t="shared" si="3"/>
        <v/>
      </c>
      <c r="J408" s="38"/>
      <c r="K408" s="38"/>
      <c r="L408" s="38"/>
      <c r="M408" s="20" t="str">
        <f t="shared" si="4"/>
        <v/>
      </c>
      <c r="N408" s="21" t="str">
        <f>IF(M408&lt;='Informações do financiamento'!$C$6,S407,"")</f>
        <v/>
      </c>
      <c r="O408" s="21" t="str">
        <f>IF(M408&lt;='Informações do financiamento'!$C$6,N408*($C$2),"")</f>
        <v/>
      </c>
      <c r="P408" s="21" t="str">
        <f>IF(M408&lt;='Informações do financiamento'!$C$6,N408+O408,"")</f>
        <v/>
      </c>
      <c r="Q408" s="21" t="str">
        <f>IF(M408&lt;='Informações do financiamento'!$C$6,'Tabelas com amortização extra'!R408-'Tabelas com amortização extra'!O408,"")</f>
        <v/>
      </c>
      <c r="R408" s="21" t="str">
        <f>IF(M408&lt;='Informações do financiamento'!$C$6,(N408*$C$2)/(1-(1/(1+$C$2)^('Informações do financiamento'!$C$6-M407)))+T408,"")</f>
        <v/>
      </c>
      <c r="S408" s="21" t="str">
        <f>IF(M408&lt;='Informações do financiamento'!$C$6,P408-R408,"")</f>
        <v/>
      </c>
      <c r="T408" s="22" t="str">
        <f t="shared" si="5"/>
        <v/>
      </c>
      <c r="U408" s="27"/>
    </row>
    <row r="409" spans="1:21" ht="20.25" customHeight="1">
      <c r="A409" s="27"/>
      <c r="B409" s="20" t="str">
        <f>IF(B408&lt;'Informações do financiamento'!$C$6,('Tabelas com amortização extra'!B408+1),"")</f>
        <v/>
      </c>
      <c r="C409" s="21" t="str">
        <f>IF(B409&lt;='Informações do financiamento'!$C$6,H408,"")</f>
        <v/>
      </c>
      <c r="D409" s="21" t="str">
        <f>IF(B409&lt;='Informações do financiamento'!$C$6,C409*($C$2),"")</f>
        <v/>
      </c>
      <c r="E409" s="21" t="str">
        <f>IF(B409&lt;='Informações do financiamento'!$C$6,C409+D409,"")</f>
        <v/>
      </c>
      <c r="F409" s="21" t="str">
        <f>IF(I408=0,IF(B409&lt;='Informações do financiamento'!$C$6,F408,""),IF(B409&lt;='Informações do financiamento'!$C$6,H408/('Informações do financiamento'!$C$6-B409+1),""))</f>
        <v/>
      </c>
      <c r="G409" s="21" t="str">
        <f>IF(B409&lt;='Informações do financiamento'!$C$6,F409+D409+I409,"")</f>
        <v/>
      </c>
      <c r="H409" s="21" t="str">
        <f>IF(B409&lt;='Informações do financiamento'!$C$6,E409-G409,"")</f>
        <v/>
      </c>
      <c r="I409" s="22" t="str">
        <f t="shared" si="3"/>
        <v/>
      </c>
      <c r="J409" s="38"/>
      <c r="K409" s="38"/>
      <c r="L409" s="38"/>
      <c r="M409" s="20" t="str">
        <f t="shared" si="4"/>
        <v/>
      </c>
      <c r="N409" s="21" t="str">
        <f>IF(M409&lt;='Informações do financiamento'!$C$6,S408,"")</f>
        <v/>
      </c>
      <c r="O409" s="21" t="str">
        <f>IF(M409&lt;='Informações do financiamento'!$C$6,N409*($C$2),"")</f>
        <v/>
      </c>
      <c r="P409" s="21" t="str">
        <f>IF(M409&lt;='Informações do financiamento'!$C$6,N409+O409,"")</f>
        <v/>
      </c>
      <c r="Q409" s="21" t="str">
        <f>IF(M409&lt;='Informações do financiamento'!$C$6,'Tabelas com amortização extra'!R409-'Tabelas com amortização extra'!O409,"")</f>
        <v/>
      </c>
      <c r="R409" s="21" t="str">
        <f>IF(M409&lt;='Informações do financiamento'!$C$6,(N409*$C$2)/(1-(1/(1+$C$2)^('Informações do financiamento'!$C$6-M408)))+T409,"")</f>
        <v/>
      </c>
      <c r="S409" s="21" t="str">
        <f>IF(M409&lt;='Informações do financiamento'!$C$6,P409-R409,"")</f>
        <v/>
      </c>
      <c r="T409" s="22" t="str">
        <f t="shared" si="5"/>
        <v/>
      </c>
      <c r="U409" s="27"/>
    </row>
    <row r="410" spans="1:21" ht="20.25" customHeight="1">
      <c r="A410" s="27"/>
      <c r="B410" s="20" t="str">
        <f>IF(B409&lt;'Informações do financiamento'!$C$6,('Tabelas com amortização extra'!B409+1),"")</f>
        <v/>
      </c>
      <c r="C410" s="21" t="str">
        <f>IF(B410&lt;='Informações do financiamento'!$C$6,H409,"")</f>
        <v/>
      </c>
      <c r="D410" s="21" t="str">
        <f>IF(B410&lt;='Informações do financiamento'!$C$6,C410*($C$2),"")</f>
        <v/>
      </c>
      <c r="E410" s="21" t="str">
        <f>IF(B410&lt;='Informações do financiamento'!$C$6,C410+D410,"")</f>
        <v/>
      </c>
      <c r="F410" s="21" t="str">
        <f>IF(I409=0,IF(B410&lt;='Informações do financiamento'!$C$6,F409,""),IF(B410&lt;='Informações do financiamento'!$C$6,H409/('Informações do financiamento'!$C$6-B410+1),""))</f>
        <v/>
      </c>
      <c r="G410" s="21" t="str">
        <f>IF(B410&lt;='Informações do financiamento'!$C$6,F410+D410+I410,"")</f>
        <v/>
      </c>
      <c r="H410" s="21" t="str">
        <f>IF(B410&lt;='Informações do financiamento'!$C$6,E410-G410,"")</f>
        <v/>
      </c>
      <c r="I410" s="22" t="str">
        <f t="shared" si="3"/>
        <v/>
      </c>
      <c r="J410" s="38"/>
      <c r="K410" s="38"/>
      <c r="L410" s="38"/>
      <c r="M410" s="20" t="str">
        <f t="shared" si="4"/>
        <v/>
      </c>
      <c r="N410" s="21" t="str">
        <f>IF(M410&lt;='Informações do financiamento'!$C$6,S409,"")</f>
        <v/>
      </c>
      <c r="O410" s="21" t="str">
        <f>IF(M410&lt;='Informações do financiamento'!$C$6,N410*($C$2),"")</f>
        <v/>
      </c>
      <c r="P410" s="21" t="str">
        <f>IF(M410&lt;='Informações do financiamento'!$C$6,N410+O410,"")</f>
        <v/>
      </c>
      <c r="Q410" s="21" t="str">
        <f>IF(M410&lt;='Informações do financiamento'!$C$6,'Tabelas com amortização extra'!R410-'Tabelas com amortização extra'!O410,"")</f>
        <v/>
      </c>
      <c r="R410" s="21" t="str">
        <f>IF(M410&lt;='Informações do financiamento'!$C$6,(N410*$C$2)/(1-(1/(1+$C$2)^('Informações do financiamento'!$C$6-M409)))+T410,"")</f>
        <v/>
      </c>
      <c r="S410" s="21" t="str">
        <f>IF(M410&lt;='Informações do financiamento'!$C$6,P410-R410,"")</f>
        <v/>
      </c>
      <c r="T410" s="22" t="str">
        <f t="shared" si="5"/>
        <v/>
      </c>
      <c r="U410" s="27"/>
    </row>
    <row r="411" spans="1:21" ht="20.25" customHeight="1">
      <c r="A411" s="27"/>
      <c r="B411" s="20" t="str">
        <f>IF(B410&lt;'Informações do financiamento'!$C$6,('Tabelas com amortização extra'!B410+1),"")</f>
        <v/>
      </c>
      <c r="C411" s="21" t="str">
        <f>IF(B411&lt;='Informações do financiamento'!$C$6,H410,"")</f>
        <v/>
      </c>
      <c r="D411" s="21" t="str">
        <f>IF(B411&lt;='Informações do financiamento'!$C$6,C411*($C$2),"")</f>
        <v/>
      </c>
      <c r="E411" s="21" t="str">
        <f>IF(B411&lt;='Informações do financiamento'!$C$6,C411+D411,"")</f>
        <v/>
      </c>
      <c r="F411" s="21" t="str">
        <f>IF(I410=0,IF(B411&lt;='Informações do financiamento'!$C$6,F410,""),IF(B411&lt;='Informações do financiamento'!$C$6,H410/('Informações do financiamento'!$C$6-B411+1),""))</f>
        <v/>
      </c>
      <c r="G411" s="21" t="str">
        <f>IF(B411&lt;='Informações do financiamento'!$C$6,F411+D411+I411,"")</f>
        <v/>
      </c>
      <c r="H411" s="21" t="str">
        <f>IF(B411&lt;='Informações do financiamento'!$C$6,E411-G411,"")</f>
        <v/>
      </c>
      <c r="I411" s="22" t="str">
        <f t="shared" si="3"/>
        <v/>
      </c>
      <c r="J411" s="38"/>
      <c r="K411" s="38"/>
      <c r="L411" s="38"/>
      <c r="M411" s="20" t="str">
        <f t="shared" si="4"/>
        <v/>
      </c>
      <c r="N411" s="21" t="str">
        <f>IF(M411&lt;='Informações do financiamento'!$C$6,S410,"")</f>
        <v/>
      </c>
      <c r="O411" s="21" t="str">
        <f>IF(M411&lt;='Informações do financiamento'!$C$6,N411*($C$2),"")</f>
        <v/>
      </c>
      <c r="P411" s="21" t="str">
        <f>IF(M411&lt;='Informações do financiamento'!$C$6,N411+O411,"")</f>
        <v/>
      </c>
      <c r="Q411" s="21" t="str">
        <f>IF(M411&lt;='Informações do financiamento'!$C$6,'Tabelas com amortização extra'!R411-'Tabelas com amortização extra'!O411,"")</f>
        <v/>
      </c>
      <c r="R411" s="21" t="str">
        <f>IF(M411&lt;='Informações do financiamento'!$C$6,(N411*$C$2)/(1-(1/(1+$C$2)^('Informações do financiamento'!$C$6-M410)))+T411,"")</f>
        <v/>
      </c>
      <c r="S411" s="21" t="str">
        <f>IF(M411&lt;='Informações do financiamento'!$C$6,P411-R411,"")</f>
        <v/>
      </c>
      <c r="T411" s="22" t="str">
        <f t="shared" si="5"/>
        <v/>
      </c>
      <c r="U411" s="27"/>
    </row>
    <row r="412" spans="1:21" ht="20.25" customHeight="1">
      <c r="A412" s="27"/>
      <c r="B412" s="20" t="str">
        <f>IF(B411&lt;'Informações do financiamento'!$C$6,('Tabelas com amortização extra'!B411+1),"")</f>
        <v/>
      </c>
      <c r="C412" s="21" t="str">
        <f>IF(B412&lt;='Informações do financiamento'!$C$6,H411,"")</f>
        <v/>
      </c>
      <c r="D412" s="21" t="str">
        <f>IF(B412&lt;='Informações do financiamento'!$C$6,C412*($C$2),"")</f>
        <v/>
      </c>
      <c r="E412" s="21" t="str">
        <f>IF(B412&lt;='Informações do financiamento'!$C$6,C412+D412,"")</f>
        <v/>
      </c>
      <c r="F412" s="21" t="str">
        <f>IF(I411=0,IF(B412&lt;='Informações do financiamento'!$C$6,F411,""),IF(B412&lt;='Informações do financiamento'!$C$6,H411/('Informações do financiamento'!$C$6-B412+1),""))</f>
        <v/>
      </c>
      <c r="G412" s="21" t="str">
        <f>IF(B412&lt;='Informações do financiamento'!$C$6,F412+D412+I412,"")</f>
        <v/>
      </c>
      <c r="H412" s="21" t="str">
        <f>IF(B412&lt;='Informações do financiamento'!$C$6,E412-G412,"")</f>
        <v/>
      </c>
      <c r="I412" s="22" t="str">
        <f t="shared" si="3"/>
        <v/>
      </c>
      <c r="J412" s="38"/>
      <c r="K412" s="38"/>
      <c r="L412" s="38"/>
      <c r="M412" s="20" t="str">
        <f t="shared" si="4"/>
        <v/>
      </c>
      <c r="N412" s="21" t="str">
        <f>IF(M412&lt;='Informações do financiamento'!$C$6,S411,"")</f>
        <v/>
      </c>
      <c r="O412" s="21" t="str">
        <f>IF(M412&lt;='Informações do financiamento'!$C$6,N412*($C$2),"")</f>
        <v/>
      </c>
      <c r="P412" s="21" t="str">
        <f>IF(M412&lt;='Informações do financiamento'!$C$6,N412+O412,"")</f>
        <v/>
      </c>
      <c r="Q412" s="21" t="str">
        <f>IF(M412&lt;='Informações do financiamento'!$C$6,'Tabelas com amortização extra'!R412-'Tabelas com amortização extra'!O412,"")</f>
        <v/>
      </c>
      <c r="R412" s="21" t="str">
        <f>IF(M412&lt;='Informações do financiamento'!$C$6,(N412*$C$2)/(1-(1/(1+$C$2)^('Informações do financiamento'!$C$6-M411)))+T412,"")</f>
        <v/>
      </c>
      <c r="S412" s="21" t="str">
        <f>IF(M412&lt;='Informações do financiamento'!$C$6,P412-R412,"")</f>
        <v/>
      </c>
      <c r="T412" s="22" t="str">
        <f t="shared" si="5"/>
        <v/>
      </c>
      <c r="U412" s="27"/>
    </row>
    <row r="413" spans="1:21" ht="20.25" customHeight="1">
      <c r="A413" s="27"/>
      <c r="B413" s="20" t="str">
        <f>IF(B412&lt;'Informações do financiamento'!$C$6,('Tabelas com amortização extra'!B412+1),"")</f>
        <v/>
      </c>
      <c r="C413" s="21" t="str">
        <f>IF(B413&lt;='Informações do financiamento'!$C$6,H412,"")</f>
        <v/>
      </c>
      <c r="D413" s="21" t="str">
        <f>IF(B413&lt;='Informações do financiamento'!$C$6,C413*($C$2),"")</f>
        <v/>
      </c>
      <c r="E413" s="21" t="str">
        <f>IF(B413&lt;='Informações do financiamento'!$C$6,C413+D413,"")</f>
        <v/>
      </c>
      <c r="F413" s="21" t="str">
        <f>IF(I412=0,IF(B413&lt;='Informações do financiamento'!$C$6,F412,""),IF(B413&lt;='Informações do financiamento'!$C$6,H412/('Informações do financiamento'!$C$6-B413+1),""))</f>
        <v/>
      </c>
      <c r="G413" s="21" t="str">
        <f>IF(B413&lt;='Informações do financiamento'!$C$6,F413+D413+I413,"")</f>
        <v/>
      </c>
      <c r="H413" s="21" t="str">
        <f>IF(B413&lt;='Informações do financiamento'!$C$6,E413-G413,"")</f>
        <v/>
      </c>
      <c r="I413" s="22" t="str">
        <f t="shared" si="3"/>
        <v/>
      </c>
      <c r="J413" s="38"/>
      <c r="K413" s="38"/>
      <c r="L413" s="38"/>
      <c r="M413" s="20" t="str">
        <f t="shared" si="4"/>
        <v/>
      </c>
      <c r="N413" s="21" t="str">
        <f>IF(M413&lt;='Informações do financiamento'!$C$6,S412,"")</f>
        <v/>
      </c>
      <c r="O413" s="21" t="str">
        <f>IF(M413&lt;='Informações do financiamento'!$C$6,N413*($C$2),"")</f>
        <v/>
      </c>
      <c r="P413" s="21" t="str">
        <f>IF(M413&lt;='Informações do financiamento'!$C$6,N413+O413,"")</f>
        <v/>
      </c>
      <c r="Q413" s="21" t="str">
        <f>IF(M413&lt;='Informações do financiamento'!$C$6,'Tabelas com amortização extra'!R413-'Tabelas com amortização extra'!O413,"")</f>
        <v/>
      </c>
      <c r="R413" s="21" t="str">
        <f>IF(M413&lt;='Informações do financiamento'!$C$6,(N413*$C$2)/(1-(1/(1+$C$2)^('Informações do financiamento'!$C$6-M412)))+T413,"")</f>
        <v/>
      </c>
      <c r="S413" s="21" t="str">
        <f>IF(M413&lt;='Informações do financiamento'!$C$6,P413-R413,"")</f>
        <v/>
      </c>
      <c r="T413" s="22" t="str">
        <f t="shared" si="5"/>
        <v/>
      </c>
      <c r="U413" s="27"/>
    </row>
    <row r="414" spans="1:21" ht="20.25" customHeight="1">
      <c r="A414" s="27"/>
      <c r="B414" s="20" t="str">
        <f>IF(B413&lt;'Informações do financiamento'!$C$6,('Tabelas com amortização extra'!B413+1),"")</f>
        <v/>
      </c>
      <c r="C414" s="21" t="str">
        <f>IF(B414&lt;='Informações do financiamento'!$C$6,H413,"")</f>
        <v/>
      </c>
      <c r="D414" s="21" t="str">
        <f>IF(B414&lt;='Informações do financiamento'!$C$6,C414*($C$2),"")</f>
        <v/>
      </c>
      <c r="E414" s="21" t="str">
        <f>IF(B414&lt;='Informações do financiamento'!$C$6,C414+D414,"")</f>
        <v/>
      </c>
      <c r="F414" s="21" t="str">
        <f>IF(I413=0,IF(B414&lt;='Informações do financiamento'!$C$6,F413,""),IF(B414&lt;='Informações do financiamento'!$C$6,H413/('Informações do financiamento'!$C$6-B414+1),""))</f>
        <v/>
      </c>
      <c r="G414" s="21" t="str">
        <f>IF(B414&lt;='Informações do financiamento'!$C$6,F414+D414+I414,"")</f>
        <v/>
      </c>
      <c r="H414" s="21" t="str">
        <f>IF(B414&lt;='Informações do financiamento'!$C$6,E414-G414,"")</f>
        <v/>
      </c>
      <c r="I414" s="22" t="str">
        <f t="shared" si="3"/>
        <v/>
      </c>
      <c r="J414" s="38"/>
      <c r="K414" s="38"/>
      <c r="L414" s="38"/>
      <c r="M414" s="20" t="str">
        <f t="shared" si="4"/>
        <v/>
      </c>
      <c r="N414" s="21" t="str">
        <f>IF(M414&lt;='Informações do financiamento'!$C$6,S413,"")</f>
        <v/>
      </c>
      <c r="O414" s="21" t="str">
        <f>IF(M414&lt;='Informações do financiamento'!$C$6,N414*($C$2),"")</f>
        <v/>
      </c>
      <c r="P414" s="21" t="str">
        <f>IF(M414&lt;='Informações do financiamento'!$C$6,N414+O414,"")</f>
        <v/>
      </c>
      <c r="Q414" s="21" t="str">
        <f>IF(M414&lt;='Informações do financiamento'!$C$6,'Tabelas com amortização extra'!R414-'Tabelas com amortização extra'!O414,"")</f>
        <v/>
      </c>
      <c r="R414" s="21" t="str">
        <f>IF(M414&lt;='Informações do financiamento'!$C$6,(N414*$C$2)/(1-(1/(1+$C$2)^('Informações do financiamento'!$C$6-M413)))+T414,"")</f>
        <v/>
      </c>
      <c r="S414" s="21" t="str">
        <f>IF(M414&lt;='Informações do financiamento'!$C$6,P414-R414,"")</f>
        <v/>
      </c>
      <c r="T414" s="22" t="str">
        <f t="shared" si="5"/>
        <v/>
      </c>
      <c r="U414" s="27"/>
    </row>
    <row r="415" spans="1:21" ht="20.25" customHeight="1">
      <c r="A415" s="27"/>
      <c r="B415" s="20" t="str">
        <f>IF(B414&lt;'Informações do financiamento'!$C$6,('Tabelas com amortização extra'!B414+1),"")</f>
        <v/>
      </c>
      <c r="C415" s="21" t="str">
        <f>IF(B415&lt;='Informações do financiamento'!$C$6,H414,"")</f>
        <v/>
      </c>
      <c r="D415" s="21" t="str">
        <f>IF(B415&lt;='Informações do financiamento'!$C$6,C415*($C$2),"")</f>
        <v/>
      </c>
      <c r="E415" s="21" t="str">
        <f>IF(B415&lt;='Informações do financiamento'!$C$6,C415+D415,"")</f>
        <v/>
      </c>
      <c r="F415" s="21" t="str">
        <f>IF(I414=0,IF(B415&lt;='Informações do financiamento'!$C$6,F414,""),IF(B415&lt;='Informações do financiamento'!$C$6,H414/('Informações do financiamento'!$C$6-B415+1),""))</f>
        <v/>
      </c>
      <c r="G415" s="21" t="str">
        <f>IF(B415&lt;='Informações do financiamento'!$C$6,F415+D415+I415,"")</f>
        <v/>
      </c>
      <c r="H415" s="21" t="str">
        <f>IF(B415&lt;='Informações do financiamento'!$C$6,E415-G415,"")</f>
        <v/>
      </c>
      <c r="I415" s="22" t="str">
        <f t="shared" si="3"/>
        <v/>
      </c>
      <c r="J415" s="38"/>
      <c r="K415" s="38"/>
      <c r="L415" s="38"/>
      <c r="M415" s="20" t="str">
        <f t="shared" si="4"/>
        <v/>
      </c>
      <c r="N415" s="21" t="str">
        <f>IF(M415&lt;='Informações do financiamento'!$C$6,S414,"")</f>
        <v/>
      </c>
      <c r="O415" s="21" t="str">
        <f>IF(M415&lt;='Informações do financiamento'!$C$6,N415*($C$2),"")</f>
        <v/>
      </c>
      <c r="P415" s="21" t="str">
        <f>IF(M415&lt;='Informações do financiamento'!$C$6,N415+O415,"")</f>
        <v/>
      </c>
      <c r="Q415" s="21" t="str">
        <f>IF(M415&lt;='Informações do financiamento'!$C$6,'Tabelas com amortização extra'!R415-'Tabelas com amortização extra'!O415,"")</f>
        <v/>
      </c>
      <c r="R415" s="21" t="str">
        <f>IF(M415&lt;='Informações do financiamento'!$C$6,(N415*$C$2)/(1-(1/(1+$C$2)^('Informações do financiamento'!$C$6-M414)))+T415,"")</f>
        <v/>
      </c>
      <c r="S415" s="21" t="str">
        <f>IF(M415&lt;='Informações do financiamento'!$C$6,P415-R415,"")</f>
        <v/>
      </c>
      <c r="T415" s="22" t="str">
        <f t="shared" si="5"/>
        <v/>
      </c>
      <c r="U415" s="27"/>
    </row>
    <row r="416" spans="1:21" ht="20.25" customHeight="1">
      <c r="A416" s="27"/>
      <c r="B416" s="20" t="str">
        <f>IF(B415&lt;'Informações do financiamento'!$C$6,('Tabelas com amortização extra'!B415+1),"")</f>
        <v/>
      </c>
      <c r="C416" s="21" t="str">
        <f>IF(B416&lt;='Informações do financiamento'!$C$6,H415,"")</f>
        <v/>
      </c>
      <c r="D416" s="21" t="str">
        <f>IF(B416&lt;='Informações do financiamento'!$C$6,C416*($C$2),"")</f>
        <v/>
      </c>
      <c r="E416" s="21" t="str">
        <f>IF(B416&lt;='Informações do financiamento'!$C$6,C416+D416,"")</f>
        <v/>
      </c>
      <c r="F416" s="21" t="str">
        <f>IF(I415=0,IF(B416&lt;='Informações do financiamento'!$C$6,F415,""),IF(B416&lt;='Informações do financiamento'!$C$6,H415/('Informações do financiamento'!$C$6-B416+1),""))</f>
        <v/>
      </c>
      <c r="G416" s="21" t="str">
        <f>IF(B416&lt;='Informações do financiamento'!$C$6,F416+D416+I416,"")</f>
        <v/>
      </c>
      <c r="H416" s="21" t="str">
        <f>IF(B416&lt;='Informações do financiamento'!$C$6,E416-G416,"")</f>
        <v/>
      </c>
      <c r="I416" s="22" t="str">
        <f t="shared" si="3"/>
        <v/>
      </c>
      <c r="J416" s="38"/>
      <c r="K416" s="38"/>
      <c r="L416" s="38"/>
      <c r="M416" s="20" t="str">
        <f t="shared" si="4"/>
        <v/>
      </c>
      <c r="N416" s="21" t="str">
        <f>IF(M416&lt;='Informações do financiamento'!$C$6,S415,"")</f>
        <v/>
      </c>
      <c r="O416" s="21" t="str">
        <f>IF(M416&lt;='Informações do financiamento'!$C$6,N416*($C$2),"")</f>
        <v/>
      </c>
      <c r="P416" s="21" t="str">
        <f>IF(M416&lt;='Informações do financiamento'!$C$6,N416+O416,"")</f>
        <v/>
      </c>
      <c r="Q416" s="21" t="str">
        <f>IF(M416&lt;='Informações do financiamento'!$C$6,'Tabelas com amortização extra'!R416-'Tabelas com amortização extra'!O416,"")</f>
        <v/>
      </c>
      <c r="R416" s="21" t="str">
        <f>IF(M416&lt;='Informações do financiamento'!$C$6,(N416*$C$2)/(1-(1/(1+$C$2)^('Informações do financiamento'!$C$6-M415)))+T416,"")</f>
        <v/>
      </c>
      <c r="S416" s="21" t="str">
        <f>IF(M416&lt;='Informações do financiamento'!$C$6,P416-R416,"")</f>
        <v/>
      </c>
      <c r="T416" s="22" t="str">
        <f t="shared" si="5"/>
        <v/>
      </c>
      <c r="U416" s="27"/>
    </row>
    <row r="417" spans="1:21" ht="20.25" customHeight="1">
      <c r="A417" s="27"/>
      <c r="B417" s="20" t="str">
        <f>IF(B416&lt;'Informações do financiamento'!$C$6,('Tabelas com amortização extra'!B416+1),"")</f>
        <v/>
      </c>
      <c r="C417" s="21" t="str">
        <f>IF(B417&lt;='Informações do financiamento'!$C$6,H416,"")</f>
        <v/>
      </c>
      <c r="D417" s="21" t="str">
        <f>IF(B417&lt;='Informações do financiamento'!$C$6,C417*($C$2),"")</f>
        <v/>
      </c>
      <c r="E417" s="21" t="str">
        <f>IF(B417&lt;='Informações do financiamento'!$C$6,C417+D417,"")</f>
        <v/>
      </c>
      <c r="F417" s="21" t="str">
        <f>IF(I416=0,IF(B417&lt;='Informações do financiamento'!$C$6,F416,""),IF(B417&lt;='Informações do financiamento'!$C$6,H416/('Informações do financiamento'!$C$6-B417+1),""))</f>
        <v/>
      </c>
      <c r="G417" s="21" t="str">
        <f>IF(B417&lt;='Informações do financiamento'!$C$6,F417+D417+I417,"")</f>
        <v/>
      </c>
      <c r="H417" s="21" t="str">
        <f>IF(B417&lt;='Informações do financiamento'!$C$6,E417-G417,"")</f>
        <v/>
      </c>
      <c r="I417" s="22" t="str">
        <f t="shared" si="3"/>
        <v/>
      </c>
      <c r="J417" s="38"/>
      <c r="K417" s="38"/>
      <c r="L417" s="38"/>
      <c r="M417" s="20" t="str">
        <f t="shared" si="4"/>
        <v/>
      </c>
      <c r="N417" s="21" t="str">
        <f>IF(M417&lt;='Informações do financiamento'!$C$6,S416,"")</f>
        <v/>
      </c>
      <c r="O417" s="21" t="str">
        <f>IF(M417&lt;='Informações do financiamento'!$C$6,N417*($C$2),"")</f>
        <v/>
      </c>
      <c r="P417" s="21" t="str">
        <f>IF(M417&lt;='Informações do financiamento'!$C$6,N417+O417,"")</f>
        <v/>
      </c>
      <c r="Q417" s="21" t="str">
        <f>IF(M417&lt;='Informações do financiamento'!$C$6,'Tabelas com amortização extra'!R417-'Tabelas com amortização extra'!O417,"")</f>
        <v/>
      </c>
      <c r="R417" s="21" t="str">
        <f>IF(M417&lt;='Informações do financiamento'!$C$6,(N417*$C$2)/(1-(1/(1+$C$2)^('Informações do financiamento'!$C$6-M416)))+T417,"")</f>
        <v/>
      </c>
      <c r="S417" s="21" t="str">
        <f>IF(M417&lt;='Informações do financiamento'!$C$6,P417-R417,"")</f>
        <v/>
      </c>
      <c r="T417" s="22" t="str">
        <f t="shared" si="5"/>
        <v/>
      </c>
      <c r="U417" s="27"/>
    </row>
    <row r="418" spans="1:21" ht="20.25" customHeight="1">
      <c r="A418" s="27"/>
      <c r="B418" s="20" t="str">
        <f>IF(B417&lt;'Informações do financiamento'!$C$6,('Tabelas com amortização extra'!B417+1),"")</f>
        <v/>
      </c>
      <c r="C418" s="21" t="str">
        <f>IF(B418&lt;='Informações do financiamento'!$C$6,H417,"")</f>
        <v/>
      </c>
      <c r="D418" s="21" t="str">
        <f>IF(B418&lt;='Informações do financiamento'!$C$6,C418*($C$2),"")</f>
        <v/>
      </c>
      <c r="E418" s="21" t="str">
        <f>IF(B418&lt;='Informações do financiamento'!$C$6,C418+D418,"")</f>
        <v/>
      </c>
      <c r="F418" s="21" t="str">
        <f>IF(I417=0,IF(B418&lt;='Informações do financiamento'!$C$6,F417,""),IF(B418&lt;='Informações do financiamento'!$C$6,H417/('Informações do financiamento'!$C$6-B418+1),""))</f>
        <v/>
      </c>
      <c r="G418" s="21" t="str">
        <f>IF(B418&lt;='Informações do financiamento'!$C$6,F418+D418+I418,"")</f>
        <v/>
      </c>
      <c r="H418" s="21" t="str">
        <f>IF(B418&lt;='Informações do financiamento'!$C$6,E418-G418,"")</f>
        <v/>
      </c>
      <c r="I418" s="22" t="str">
        <f t="shared" si="3"/>
        <v/>
      </c>
      <c r="J418" s="38"/>
      <c r="K418" s="38"/>
      <c r="L418" s="38"/>
      <c r="M418" s="20" t="str">
        <f t="shared" si="4"/>
        <v/>
      </c>
      <c r="N418" s="21" t="str">
        <f>IF(M418&lt;='Informações do financiamento'!$C$6,S417,"")</f>
        <v/>
      </c>
      <c r="O418" s="21" t="str">
        <f>IF(M418&lt;='Informações do financiamento'!$C$6,N418*($C$2),"")</f>
        <v/>
      </c>
      <c r="P418" s="21" t="str">
        <f>IF(M418&lt;='Informações do financiamento'!$C$6,N418+O418,"")</f>
        <v/>
      </c>
      <c r="Q418" s="21" t="str">
        <f>IF(M418&lt;='Informações do financiamento'!$C$6,'Tabelas com amortização extra'!R418-'Tabelas com amortização extra'!O418,"")</f>
        <v/>
      </c>
      <c r="R418" s="21" t="str">
        <f>IF(M418&lt;='Informações do financiamento'!$C$6,(N418*$C$2)/(1-(1/(1+$C$2)^('Informações do financiamento'!$C$6-M417)))+T418,"")</f>
        <v/>
      </c>
      <c r="S418" s="21" t="str">
        <f>IF(M418&lt;='Informações do financiamento'!$C$6,P418-R418,"")</f>
        <v/>
      </c>
      <c r="T418" s="22" t="str">
        <f t="shared" si="5"/>
        <v/>
      </c>
      <c r="U418" s="27"/>
    </row>
    <row r="419" spans="1:21" ht="20.25" customHeight="1">
      <c r="A419" s="27"/>
      <c r="B419" s="20" t="str">
        <f>IF(B418&lt;'Informações do financiamento'!$C$6,('Tabelas com amortização extra'!B418+1),"")</f>
        <v/>
      </c>
      <c r="C419" s="21" t="str">
        <f>IF(B419&lt;='Informações do financiamento'!$C$6,H418,"")</f>
        <v/>
      </c>
      <c r="D419" s="21" t="str">
        <f>IF(B419&lt;='Informações do financiamento'!$C$6,C419*($C$2),"")</f>
        <v/>
      </c>
      <c r="E419" s="21" t="str">
        <f>IF(B419&lt;='Informações do financiamento'!$C$6,C419+D419,"")</f>
        <v/>
      </c>
      <c r="F419" s="21" t="str">
        <f>IF(I418=0,IF(B419&lt;='Informações do financiamento'!$C$6,F418,""),IF(B419&lt;='Informações do financiamento'!$C$6,H418/('Informações do financiamento'!$C$6-B419+1),""))</f>
        <v/>
      </c>
      <c r="G419" s="21" t="str">
        <f>IF(B419&lt;='Informações do financiamento'!$C$6,F419+D419+I419,"")</f>
        <v/>
      </c>
      <c r="H419" s="21" t="str">
        <f>IF(B419&lt;='Informações do financiamento'!$C$6,E419-G419,"")</f>
        <v/>
      </c>
      <c r="I419" s="22" t="str">
        <f t="shared" si="3"/>
        <v/>
      </c>
      <c r="J419" s="38"/>
      <c r="K419" s="38"/>
      <c r="L419" s="38"/>
      <c r="M419" s="20" t="str">
        <f t="shared" si="4"/>
        <v/>
      </c>
      <c r="N419" s="21" t="str">
        <f>IF(M419&lt;='Informações do financiamento'!$C$6,S418,"")</f>
        <v/>
      </c>
      <c r="O419" s="21" t="str">
        <f>IF(M419&lt;='Informações do financiamento'!$C$6,N419*($C$2),"")</f>
        <v/>
      </c>
      <c r="P419" s="21" t="str">
        <f>IF(M419&lt;='Informações do financiamento'!$C$6,N419+O419,"")</f>
        <v/>
      </c>
      <c r="Q419" s="21" t="str">
        <f>IF(M419&lt;='Informações do financiamento'!$C$6,'Tabelas com amortização extra'!R419-'Tabelas com amortização extra'!O419,"")</f>
        <v/>
      </c>
      <c r="R419" s="21" t="str">
        <f>IF(M419&lt;='Informações do financiamento'!$C$6,(N419*$C$2)/(1-(1/(1+$C$2)^('Informações do financiamento'!$C$6-M418)))+T419,"")</f>
        <v/>
      </c>
      <c r="S419" s="21" t="str">
        <f>IF(M419&lt;='Informações do financiamento'!$C$6,P419-R419,"")</f>
        <v/>
      </c>
      <c r="T419" s="22" t="str">
        <f t="shared" si="5"/>
        <v/>
      </c>
      <c r="U419" s="27"/>
    </row>
    <row r="420" spans="1:21" ht="20.25" customHeight="1">
      <c r="A420" s="27"/>
      <c r="B420" s="20" t="str">
        <f>IF(B419&lt;'Informações do financiamento'!$C$6,('Tabelas com amortização extra'!B419+1),"")</f>
        <v/>
      </c>
      <c r="C420" s="21" t="str">
        <f>IF(B420&lt;='Informações do financiamento'!$C$6,H419,"")</f>
        <v/>
      </c>
      <c r="D420" s="21" t="str">
        <f>IF(B420&lt;='Informações do financiamento'!$C$6,C420*($C$2),"")</f>
        <v/>
      </c>
      <c r="E420" s="21" t="str">
        <f>IF(B420&lt;='Informações do financiamento'!$C$6,C420+D420,"")</f>
        <v/>
      </c>
      <c r="F420" s="21" t="str">
        <f>IF(I419=0,IF(B420&lt;='Informações do financiamento'!$C$6,F419,""),IF(B420&lt;='Informações do financiamento'!$C$6,H419/('Informações do financiamento'!$C$6-B420+1),""))</f>
        <v/>
      </c>
      <c r="G420" s="21" t="str">
        <f>IF(B420&lt;='Informações do financiamento'!$C$6,F420+D420+I420,"")</f>
        <v/>
      </c>
      <c r="H420" s="21" t="str">
        <f>IF(B420&lt;='Informações do financiamento'!$C$6,E420-G420,"")</f>
        <v/>
      </c>
      <c r="I420" s="22" t="str">
        <f t="shared" si="3"/>
        <v/>
      </c>
      <c r="J420" s="38"/>
      <c r="K420" s="38"/>
      <c r="L420" s="38"/>
      <c r="M420" s="20" t="str">
        <f t="shared" si="4"/>
        <v/>
      </c>
      <c r="N420" s="21" t="str">
        <f>IF(M420&lt;='Informações do financiamento'!$C$6,S419,"")</f>
        <v/>
      </c>
      <c r="O420" s="21" t="str">
        <f>IF(M420&lt;='Informações do financiamento'!$C$6,N420*($C$2),"")</f>
        <v/>
      </c>
      <c r="P420" s="21" t="str">
        <f>IF(M420&lt;='Informações do financiamento'!$C$6,N420+O420,"")</f>
        <v/>
      </c>
      <c r="Q420" s="21" t="str">
        <f>IF(M420&lt;='Informações do financiamento'!$C$6,'Tabelas com amortização extra'!R420-'Tabelas com amortização extra'!O420,"")</f>
        <v/>
      </c>
      <c r="R420" s="21" t="str">
        <f>IF(M420&lt;='Informações do financiamento'!$C$6,(N420*$C$2)/(1-(1/(1+$C$2)^('Informações do financiamento'!$C$6-M419)))+T420,"")</f>
        <v/>
      </c>
      <c r="S420" s="21" t="str">
        <f>IF(M420&lt;='Informações do financiamento'!$C$6,P420-R420,"")</f>
        <v/>
      </c>
      <c r="T420" s="22" t="str">
        <f t="shared" si="5"/>
        <v/>
      </c>
      <c r="U420" s="27"/>
    </row>
    <row r="421" spans="1:21" ht="20.25" customHeight="1">
      <c r="A421" s="27"/>
      <c r="B421" s="20" t="str">
        <f>IF(B420&lt;'Informações do financiamento'!$C$6,('Tabelas com amortização extra'!B420+1),"")</f>
        <v/>
      </c>
      <c r="C421" s="21" t="str">
        <f>IF(B421&lt;='Informações do financiamento'!$C$6,H420,"")</f>
        <v/>
      </c>
      <c r="D421" s="21" t="str">
        <f>IF(B421&lt;='Informações do financiamento'!$C$6,C421*($C$2),"")</f>
        <v/>
      </c>
      <c r="E421" s="21" t="str">
        <f>IF(B421&lt;='Informações do financiamento'!$C$6,C421+D421,"")</f>
        <v/>
      </c>
      <c r="F421" s="21" t="str">
        <f>IF(I420=0,IF(B421&lt;='Informações do financiamento'!$C$6,F420,""),IF(B421&lt;='Informações do financiamento'!$C$6,H420/('Informações do financiamento'!$C$6-B421+1),""))</f>
        <v/>
      </c>
      <c r="G421" s="21" t="str">
        <f>IF(B421&lt;='Informações do financiamento'!$C$6,F421+D421+I421,"")</f>
        <v/>
      </c>
      <c r="H421" s="21" t="str">
        <f>IF(B421&lt;='Informações do financiamento'!$C$6,E421-G421,"")</f>
        <v/>
      </c>
      <c r="I421" s="22" t="str">
        <f t="shared" si="3"/>
        <v/>
      </c>
      <c r="J421" s="38"/>
      <c r="K421" s="38"/>
      <c r="L421" s="38"/>
      <c r="M421" s="20" t="str">
        <f t="shared" si="4"/>
        <v/>
      </c>
      <c r="N421" s="21" t="str">
        <f>IF(M421&lt;='Informações do financiamento'!$C$6,S420,"")</f>
        <v/>
      </c>
      <c r="O421" s="21" t="str">
        <f>IF(M421&lt;='Informações do financiamento'!$C$6,N421*($C$2),"")</f>
        <v/>
      </c>
      <c r="P421" s="21" t="str">
        <f>IF(M421&lt;='Informações do financiamento'!$C$6,N421+O421,"")</f>
        <v/>
      </c>
      <c r="Q421" s="21" t="str">
        <f>IF(M421&lt;='Informações do financiamento'!$C$6,'Tabelas com amortização extra'!R421-'Tabelas com amortização extra'!O421,"")</f>
        <v/>
      </c>
      <c r="R421" s="21" t="str">
        <f>IF(M421&lt;='Informações do financiamento'!$C$6,(N421*$C$2)/(1-(1/(1+$C$2)^('Informações do financiamento'!$C$6-M420)))+T421,"")</f>
        <v/>
      </c>
      <c r="S421" s="21" t="str">
        <f>IF(M421&lt;='Informações do financiamento'!$C$6,P421-R421,"")</f>
        <v/>
      </c>
      <c r="T421" s="22" t="str">
        <f t="shared" si="5"/>
        <v/>
      </c>
      <c r="U421" s="27"/>
    </row>
    <row r="422" spans="1:21" ht="20.25" customHeight="1">
      <c r="A422" s="27"/>
      <c r="B422" s="20" t="str">
        <f>IF(B421&lt;'Informações do financiamento'!$C$6,('Tabelas com amortização extra'!B421+1),"")</f>
        <v/>
      </c>
      <c r="C422" s="21" t="str">
        <f>IF(B422&lt;='Informações do financiamento'!$C$6,H421,"")</f>
        <v/>
      </c>
      <c r="D422" s="21" t="str">
        <f>IF(B422&lt;='Informações do financiamento'!$C$6,C422*($C$2),"")</f>
        <v/>
      </c>
      <c r="E422" s="21" t="str">
        <f>IF(B422&lt;='Informações do financiamento'!$C$6,C422+D422,"")</f>
        <v/>
      </c>
      <c r="F422" s="21" t="str">
        <f>IF(I421=0,IF(B422&lt;='Informações do financiamento'!$C$6,F421,""),IF(B422&lt;='Informações do financiamento'!$C$6,H421/('Informações do financiamento'!$C$6-B422+1),""))</f>
        <v/>
      </c>
      <c r="G422" s="21" t="str">
        <f>IF(B422&lt;='Informações do financiamento'!$C$6,F422+D422+I422,"")</f>
        <v/>
      </c>
      <c r="H422" s="21" t="str">
        <f>IF(B422&lt;='Informações do financiamento'!$C$6,E422-G422,"")</f>
        <v/>
      </c>
      <c r="I422" s="22" t="str">
        <f t="shared" si="3"/>
        <v/>
      </c>
      <c r="J422" s="38"/>
      <c r="K422" s="38"/>
      <c r="L422" s="38"/>
      <c r="M422" s="20" t="str">
        <f t="shared" si="4"/>
        <v/>
      </c>
      <c r="N422" s="21" t="str">
        <f>IF(M422&lt;='Informações do financiamento'!$C$6,S421,"")</f>
        <v/>
      </c>
      <c r="O422" s="21" t="str">
        <f>IF(M422&lt;='Informações do financiamento'!$C$6,N422*($C$2),"")</f>
        <v/>
      </c>
      <c r="P422" s="21" t="str">
        <f>IF(M422&lt;='Informações do financiamento'!$C$6,N422+O422,"")</f>
        <v/>
      </c>
      <c r="Q422" s="21" t="str">
        <f>IF(M422&lt;='Informações do financiamento'!$C$6,'Tabelas com amortização extra'!R422-'Tabelas com amortização extra'!O422,"")</f>
        <v/>
      </c>
      <c r="R422" s="21" t="str">
        <f>IF(M422&lt;='Informações do financiamento'!$C$6,(N422*$C$2)/(1-(1/(1+$C$2)^('Informações do financiamento'!$C$6-M421)))+T422,"")</f>
        <v/>
      </c>
      <c r="S422" s="21" t="str">
        <f>IF(M422&lt;='Informações do financiamento'!$C$6,P422-R422,"")</f>
        <v/>
      </c>
      <c r="T422" s="22" t="str">
        <f t="shared" si="5"/>
        <v/>
      </c>
      <c r="U422" s="27"/>
    </row>
    <row r="423" spans="1:21" ht="20.25" customHeight="1">
      <c r="A423" s="27"/>
      <c r="B423" s="20" t="str">
        <f>IF(B422&lt;'Informações do financiamento'!$C$6,('Tabelas com amortização extra'!B422+1),"")</f>
        <v/>
      </c>
      <c r="C423" s="21" t="str">
        <f>IF(B423&lt;='Informações do financiamento'!$C$6,H422,"")</f>
        <v/>
      </c>
      <c r="D423" s="21" t="str">
        <f>IF(B423&lt;='Informações do financiamento'!$C$6,C423*($C$2),"")</f>
        <v/>
      </c>
      <c r="E423" s="21" t="str">
        <f>IF(B423&lt;='Informações do financiamento'!$C$6,C423+D423,"")</f>
        <v/>
      </c>
      <c r="F423" s="21" t="str">
        <f>IF(I422=0,IF(B423&lt;='Informações do financiamento'!$C$6,F422,""),IF(B423&lt;='Informações do financiamento'!$C$6,H422/('Informações do financiamento'!$C$6-B423+1),""))</f>
        <v/>
      </c>
      <c r="G423" s="21" t="str">
        <f>IF(B423&lt;='Informações do financiamento'!$C$6,F423+D423+I423,"")</f>
        <v/>
      </c>
      <c r="H423" s="21" t="str">
        <f>IF(B423&lt;='Informações do financiamento'!$C$6,E423-G423,"")</f>
        <v/>
      </c>
      <c r="I423" s="22" t="str">
        <f t="shared" si="3"/>
        <v/>
      </c>
      <c r="J423" s="38"/>
      <c r="K423" s="38"/>
      <c r="L423" s="38"/>
      <c r="M423" s="20" t="str">
        <f t="shared" si="4"/>
        <v/>
      </c>
      <c r="N423" s="21" t="str">
        <f>IF(M423&lt;='Informações do financiamento'!$C$6,S422,"")</f>
        <v/>
      </c>
      <c r="O423" s="21" t="str">
        <f>IF(M423&lt;='Informações do financiamento'!$C$6,N423*($C$2),"")</f>
        <v/>
      </c>
      <c r="P423" s="21" t="str">
        <f>IF(M423&lt;='Informações do financiamento'!$C$6,N423+O423,"")</f>
        <v/>
      </c>
      <c r="Q423" s="21" t="str">
        <f>IF(M423&lt;='Informações do financiamento'!$C$6,'Tabelas com amortização extra'!R423-'Tabelas com amortização extra'!O423,"")</f>
        <v/>
      </c>
      <c r="R423" s="21" t="str">
        <f>IF(M423&lt;='Informações do financiamento'!$C$6,(N423*$C$2)/(1-(1/(1+$C$2)^('Informações do financiamento'!$C$6-M422)))+T423,"")</f>
        <v/>
      </c>
      <c r="S423" s="21" t="str">
        <f>IF(M423&lt;='Informações do financiamento'!$C$6,P423-R423,"")</f>
        <v/>
      </c>
      <c r="T423" s="22" t="str">
        <f t="shared" si="5"/>
        <v/>
      </c>
      <c r="U423" s="27"/>
    </row>
    <row r="424" spans="1:21" ht="20.25" customHeight="1">
      <c r="A424" s="27"/>
      <c r="B424" s="20" t="str">
        <f>IF(B423&lt;'Informações do financiamento'!$C$6,('Tabelas com amortização extra'!B423+1),"")</f>
        <v/>
      </c>
      <c r="C424" s="21" t="str">
        <f>IF(B424&lt;='Informações do financiamento'!$C$6,H423,"")</f>
        <v/>
      </c>
      <c r="D424" s="21" t="str">
        <f>IF(B424&lt;='Informações do financiamento'!$C$6,C424*($C$2),"")</f>
        <v/>
      </c>
      <c r="E424" s="21" t="str">
        <f>IF(B424&lt;='Informações do financiamento'!$C$6,C424+D424,"")</f>
        <v/>
      </c>
      <c r="F424" s="21" t="str">
        <f>IF(I423=0,IF(B424&lt;='Informações do financiamento'!$C$6,F423,""),IF(B424&lt;='Informações do financiamento'!$C$6,H423/('Informações do financiamento'!$C$6-B424+1),""))</f>
        <v/>
      </c>
      <c r="G424" s="21" t="str">
        <f>IF(B424&lt;='Informações do financiamento'!$C$6,F424+D424+I424,"")</f>
        <v/>
      </c>
      <c r="H424" s="21" t="str">
        <f>IF(B424&lt;='Informações do financiamento'!$C$6,E424-G424,"")</f>
        <v/>
      </c>
      <c r="I424" s="22" t="str">
        <f t="shared" si="3"/>
        <v/>
      </c>
      <c r="J424" s="38"/>
      <c r="K424" s="38"/>
      <c r="L424" s="38"/>
      <c r="M424" s="20" t="str">
        <f t="shared" si="4"/>
        <v/>
      </c>
      <c r="N424" s="21" t="str">
        <f>IF(M424&lt;='Informações do financiamento'!$C$6,S423,"")</f>
        <v/>
      </c>
      <c r="O424" s="21" t="str">
        <f>IF(M424&lt;='Informações do financiamento'!$C$6,N424*($C$2),"")</f>
        <v/>
      </c>
      <c r="P424" s="21" t="str">
        <f>IF(M424&lt;='Informações do financiamento'!$C$6,N424+O424,"")</f>
        <v/>
      </c>
      <c r="Q424" s="21" t="str">
        <f>IF(M424&lt;='Informações do financiamento'!$C$6,'Tabelas com amortização extra'!R424-'Tabelas com amortização extra'!O424,"")</f>
        <v/>
      </c>
      <c r="R424" s="21" t="str">
        <f>IF(M424&lt;='Informações do financiamento'!$C$6,(N424*$C$2)/(1-(1/(1+$C$2)^('Informações do financiamento'!$C$6-M423)))+T424,"")</f>
        <v/>
      </c>
      <c r="S424" s="21" t="str">
        <f>IF(M424&lt;='Informações do financiamento'!$C$6,P424-R424,"")</f>
        <v/>
      </c>
      <c r="T424" s="22" t="str">
        <f t="shared" si="5"/>
        <v/>
      </c>
      <c r="U424" s="27"/>
    </row>
    <row r="425" spans="1:21" ht="20.25" customHeight="1">
      <c r="A425" s="27"/>
      <c r="B425" s="20" t="str">
        <f>IF(B424&lt;'Informações do financiamento'!$C$6,('Tabelas com amortização extra'!B424+1),"")</f>
        <v/>
      </c>
      <c r="C425" s="21" t="str">
        <f>IF(B425&lt;='Informações do financiamento'!$C$6,H424,"")</f>
        <v/>
      </c>
      <c r="D425" s="21" t="str">
        <f>IF(B425&lt;='Informações do financiamento'!$C$6,C425*($C$2),"")</f>
        <v/>
      </c>
      <c r="E425" s="21" t="str">
        <f>IF(B425&lt;='Informações do financiamento'!$C$6,C425+D425,"")</f>
        <v/>
      </c>
      <c r="F425" s="21" t="str">
        <f>IF(I424=0,IF(B425&lt;='Informações do financiamento'!$C$6,F424,""),IF(B425&lt;='Informações do financiamento'!$C$6,H424/('Informações do financiamento'!$C$6-B425+1),""))</f>
        <v/>
      </c>
      <c r="G425" s="21" t="str">
        <f>IF(B425&lt;='Informações do financiamento'!$C$6,F425+D425+I425,"")</f>
        <v/>
      </c>
      <c r="H425" s="21" t="str">
        <f>IF(B425&lt;='Informações do financiamento'!$C$6,E425-G425,"")</f>
        <v/>
      </c>
      <c r="I425" s="22" t="str">
        <f t="shared" si="3"/>
        <v/>
      </c>
      <c r="J425" s="38"/>
      <c r="K425" s="38"/>
      <c r="L425" s="38"/>
      <c r="M425" s="20" t="str">
        <f t="shared" si="4"/>
        <v/>
      </c>
      <c r="N425" s="21" t="str">
        <f>IF(M425&lt;='Informações do financiamento'!$C$6,S424,"")</f>
        <v/>
      </c>
      <c r="O425" s="21" t="str">
        <f>IF(M425&lt;='Informações do financiamento'!$C$6,N425*($C$2),"")</f>
        <v/>
      </c>
      <c r="P425" s="21" t="str">
        <f>IF(M425&lt;='Informações do financiamento'!$C$6,N425+O425,"")</f>
        <v/>
      </c>
      <c r="Q425" s="21" t="str">
        <f>IF(M425&lt;='Informações do financiamento'!$C$6,'Tabelas com amortização extra'!R425-'Tabelas com amortização extra'!O425,"")</f>
        <v/>
      </c>
      <c r="R425" s="21" t="str">
        <f>IF(M425&lt;='Informações do financiamento'!$C$6,(N425*$C$2)/(1-(1/(1+$C$2)^('Informações do financiamento'!$C$6-M424)))+T425,"")</f>
        <v/>
      </c>
      <c r="S425" s="21" t="str">
        <f>IF(M425&lt;='Informações do financiamento'!$C$6,P425-R425,"")</f>
        <v/>
      </c>
      <c r="T425" s="22" t="str">
        <f t="shared" si="5"/>
        <v/>
      </c>
      <c r="U425" s="27"/>
    </row>
    <row r="426" spans="1:21" ht="20.25" customHeight="1">
      <c r="A426" s="27"/>
      <c r="B426" s="20" t="str">
        <f>IF(B425&lt;'Informações do financiamento'!$C$6,('Tabelas com amortização extra'!B425+1),"")</f>
        <v/>
      </c>
      <c r="C426" s="21" t="str">
        <f>IF(B426&lt;='Informações do financiamento'!$C$6,H425,"")</f>
        <v/>
      </c>
      <c r="D426" s="21" t="str">
        <f>IF(B426&lt;='Informações do financiamento'!$C$6,C426*($C$2),"")</f>
        <v/>
      </c>
      <c r="E426" s="21" t="str">
        <f>IF(B426&lt;='Informações do financiamento'!$C$6,C426+D426,"")</f>
        <v/>
      </c>
      <c r="F426" s="21" t="str">
        <f>IF(I425=0,IF(B426&lt;='Informações do financiamento'!$C$6,F425,""),IF(B426&lt;='Informações do financiamento'!$C$6,H425/('Informações do financiamento'!$C$6-B426+1),""))</f>
        <v/>
      </c>
      <c r="G426" s="21" t="str">
        <f>IF(B426&lt;='Informações do financiamento'!$C$6,F426+D426+I426,"")</f>
        <v/>
      </c>
      <c r="H426" s="21" t="str">
        <f>IF(B426&lt;='Informações do financiamento'!$C$6,E426-G426,"")</f>
        <v/>
      </c>
      <c r="I426" s="22" t="str">
        <f t="shared" si="3"/>
        <v/>
      </c>
      <c r="J426" s="38"/>
      <c r="K426" s="38"/>
      <c r="L426" s="38"/>
      <c r="M426" s="20" t="str">
        <f t="shared" si="4"/>
        <v/>
      </c>
      <c r="N426" s="21" t="str">
        <f>IF(M426&lt;='Informações do financiamento'!$C$6,S425,"")</f>
        <v/>
      </c>
      <c r="O426" s="21" t="str">
        <f>IF(M426&lt;='Informações do financiamento'!$C$6,N426*($C$2),"")</f>
        <v/>
      </c>
      <c r="P426" s="21" t="str">
        <f>IF(M426&lt;='Informações do financiamento'!$C$6,N426+O426,"")</f>
        <v/>
      </c>
      <c r="Q426" s="21" t="str">
        <f>IF(M426&lt;='Informações do financiamento'!$C$6,'Tabelas com amortização extra'!R426-'Tabelas com amortização extra'!O426,"")</f>
        <v/>
      </c>
      <c r="R426" s="21" t="str">
        <f>IF(M426&lt;='Informações do financiamento'!$C$6,(N426*$C$2)/(1-(1/(1+$C$2)^('Informações do financiamento'!$C$6-M425)))+T426,"")</f>
        <v/>
      </c>
      <c r="S426" s="21" t="str">
        <f>IF(M426&lt;='Informações do financiamento'!$C$6,P426-R426,"")</f>
        <v/>
      </c>
      <c r="T426" s="22" t="str">
        <f t="shared" si="5"/>
        <v/>
      </c>
      <c r="U426" s="27"/>
    </row>
    <row r="427" spans="1:21" ht="20.25" customHeight="1">
      <c r="A427" s="27"/>
      <c r="B427" s="20" t="str">
        <f>IF(B426&lt;'Informações do financiamento'!$C$6,('Tabelas com amortização extra'!B426+1),"")</f>
        <v/>
      </c>
      <c r="C427" s="21" t="str">
        <f>IF(B427&lt;='Informações do financiamento'!$C$6,H426,"")</f>
        <v/>
      </c>
      <c r="D427" s="21" t="str">
        <f>IF(B427&lt;='Informações do financiamento'!$C$6,C427*($C$2),"")</f>
        <v/>
      </c>
      <c r="E427" s="21" t="str">
        <f>IF(B427&lt;='Informações do financiamento'!$C$6,C427+D427,"")</f>
        <v/>
      </c>
      <c r="F427" s="21" t="str">
        <f>IF(I426=0,IF(B427&lt;='Informações do financiamento'!$C$6,F426,""),IF(B427&lt;='Informações do financiamento'!$C$6,H426/('Informações do financiamento'!$C$6-B427+1),""))</f>
        <v/>
      </c>
      <c r="G427" s="21" t="str">
        <f>IF(B427&lt;='Informações do financiamento'!$C$6,F427+D427+I427,"")</f>
        <v/>
      </c>
      <c r="H427" s="21" t="str">
        <f>IF(B427&lt;='Informações do financiamento'!$C$6,E427-G427,"")</f>
        <v/>
      </c>
      <c r="I427" s="22" t="str">
        <f t="shared" si="3"/>
        <v/>
      </c>
      <c r="J427" s="38"/>
      <c r="K427" s="38"/>
      <c r="L427" s="38"/>
      <c r="M427" s="20" t="str">
        <f t="shared" si="4"/>
        <v/>
      </c>
      <c r="N427" s="21" t="str">
        <f>IF(M427&lt;='Informações do financiamento'!$C$6,S426,"")</f>
        <v/>
      </c>
      <c r="O427" s="21" t="str">
        <f>IF(M427&lt;='Informações do financiamento'!$C$6,N427*($C$2),"")</f>
        <v/>
      </c>
      <c r="P427" s="21" t="str">
        <f>IF(M427&lt;='Informações do financiamento'!$C$6,N427+O427,"")</f>
        <v/>
      </c>
      <c r="Q427" s="21" t="str">
        <f>IF(M427&lt;='Informações do financiamento'!$C$6,'Tabelas com amortização extra'!R427-'Tabelas com amortização extra'!O427,"")</f>
        <v/>
      </c>
      <c r="R427" s="21" t="str">
        <f>IF(M427&lt;='Informações do financiamento'!$C$6,(N427*$C$2)/(1-(1/(1+$C$2)^('Informações do financiamento'!$C$6-M426)))+T427,"")</f>
        <v/>
      </c>
      <c r="S427" s="21" t="str">
        <f>IF(M427&lt;='Informações do financiamento'!$C$6,P427-R427,"")</f>
        <v/>
      </c>
      <c r="T427" s="22" t="str">
        <f t="shared" si="5"/>
        <v/>
      </c>
      <c r="U427" s="27"/>
    </row>
    <row r="428" spans="1:21" ht="20.25" customHeight="1">
      <c r="A428" s="27"/>
      <c r="B428" s="20" t="str">
        <f>IF(B427&lt;'Informações do financiamento'!$C$6,('Tabelas com amortização extra'!B427+1),"")</f>
        <v/>
      </c>
      <c r="C428" s="21" t="str">
        <f>IF(B428&lt;='Informações do financiamento'!$C$6,H427,"")</f>
        <v/>
      </c>
      <c r="D428" s="21" t="str">
        <f>IF(B428&lt;='Informações do financiamento'!$C$6,C428*($C$2),"")</f>
        <v/>
      </c>
      <c r="E428" s="21" t="str">
        <f>IF(B428&lt;='Informações do financiamento'!$C$6,C428+D428,"")</f>
        <v/>
      </c>
      <c r="F428" s="21" t="str">
        <f>IF(I427=0,IF(B428&lt;='Informações do financiamento'!$C$6,F427,""),IF(B428&lt;='Informações do financiamento'!$C$6,H427/('Informações do financiamento'!$C$6-B428+1),""))</f>
        <v/>
      </c>
      <c r="G428" s="21" t="str">
        <f>IF(B428&lt;='Informações do financiamento'!$C$6,F428+D428+I428,"")</f>
        <v/>
      </c>
      <c r="H428" s="21" t="str">
        <f>IF(B428&lt;='Informações do financiamento'!$C$6,E428-G428,"")</f>
        <v/>
      </c>
      <c r="I428" s="22" t="str">
        <f t="shared" si="3"/>
        <v/>
      </c>
      <c r="J428" s="38"/>
      <c r="K428" s="38"/>
      <c r="L428" s="38"/>
      <c r="M428" s="20" t="str">
        <f t="shared" si="4"/>
        <v/>
      </c>
      <c r="N428" s="21" t="str">
        <f>IF(M428&lt;='Informações do financiamento'!$C$6,S427,"")</f>
        <v/>
      </c>
      <c r="O428" s="21" t="str">
        <f>IF(M428&lt;='Informações do financiamento'!$C$6,N428*($C$2),"")</f>
        <v/>
      </c>
      <c r="P428" s="21" t="str">
        <f>IF(M428&lt;='Informações do financiamento'!$C$6,N428+O428,"")</f>
        <v/>
      </c>
      <c r="Q428" s="21" t="str">
        <f>IF(M428&lt;='Informações do financiamento'!$C$6,'Tabelas com amortização extra'!R428-'Tabelas com amortização extra'!O428,"")</f>
        <v/>
      </c>
      <c r="R428" s="21" t="str">
        <f>IF(M428&lt;='Informações do financiamento'!$C$6,(N428*$C$2)/(1-(1/(1+$C$2)^('Informações do financiamento'!$C$6-M427)))+T428,"")</f>
        <v/>
      </c>
      <c r="S428" s="21" t="str">
        <f>IF(M428&lt;='Informações do financiamento'!$C$6,P428-R428,"")</f>
        <v/>
      </c>
      <c r="T428" s="22" t="str">
        <f t="shared" si="5"/>
        <v/>
      </c>
      <c r="U428" s="27"/>
    </row>
    <row r="429" spans="1:21" ht="20.25" customHeight="1">
      <c r="A429" s="27"/>
      <c r="B429" s="20" t="str">
        <f>IF(B428&lt;'Informações do financiamento'!$C$6,('Tabelas com amortização extra'!B428+1),"")</f>
        <v/>
      </c>
      <c r="C429" s="21" t="str">
        <f>IF(B429&lt;='Informações do financiamento'!$C$6,H428,"")</f>
        <v/>
      </c>
      <c r="D429" s="21" t="str">
        <f>IF(B429&lt;='Informações do financiamento'!$C$6,C429*($C$2),"")</f>
        <v/>
      </c>
      <c r="E429" s="21" t="str">
        <f>IF(B429&lt;='Informações do financiamento'!$C$6,C429+D429,"")</f>
        <v/>
      </c>
      <c r="F429" s="21" t="str">
        <f>IF(I428=0,IF(B429&lt;='Informações do financiamento'!$C$6,F428,""),IF(B429&lt;='Informações do financiamento'!$C$6,H428/('Informações do financiamento'!$C$6-B429+1),""))</f>
        <v/>
      </c>
      <c r="G429" s="21" t="str">
        <f>IF(B429&lt;='Informações do financiamento'!$C$6,F429+D429+I429,"")</f>
        <v/>
      </c>
      <c r="H429" s="21" t="str">
        <f>IF(B429&lt;='Informações do financiamento'!$C$6,E429-G429,"")</f>
        <v/>
      </c>
      <c r="I429" s="22" t="str">
        <f t="shared" si="3"/>
        <v/>
      </c>
      <c r="J429" s="38"/>
      <c r="K429" s="38"/>
      <c r="L429" s="38"/>
      <c r="M429" s="20" t="str">
        <f t="shared" si="4"/>
        <v/>
      </c>
      <c r="N429" s="21" t="str">
        <f>IF(M429&lt;='Informações do financiamento'!$C$6,S428,"")</f>
        <v/>
      </c>
      <c r="O429" s="21" t="str">
        <f>IF(M429&lt;='Informações do financiamento'!$C$6,N429*($C$2),"")</f>
        <v/>
      </c>
      <c r="P429" s="21" t="str">
        <f>IF(M429&lt;='Informações do financiamento'!$C$6,N429+O429,"")</f>
        <v/>
      </c>
      <c r="Q429" s="21" t="str">
        <f>IF(M429&lt;='Informações do financiamento'!$C$6,'Tabelas com amortização extra'!R429-'Tabelas com amortização extra'!O429,"")</f>
        <v/>
      </c>
      <c r="R429" s="21" t="str">
        <f>IF(M429&lt;='Informações do financiamento'!$C$6,(N429*$C$2)/(1-(1/(1+$C$2)^('Informações do financiamento'!$C$6-M428)))+T429,"")</f>
        <v/>
      </c>
      <c r="S429" s="21" t="str">
        <f>IF(M429&lt;='Informações do financiamento'!$C$6,P429-R429,"")</f>
        <v/>
      </c>
      <c r="T429" s="22" t="str">
        <f t="shared" si="5"/>
        <v/>
      </c>
      <c r="U429" s="27"/>
    </row>
    <row r="430" spans="1:21" ht="20.25" customHeight="1">
      <c r="A430" s="27"/>
      <c r="B430" s="20" t="str">
        <f>IF(B429&lt;'Informações do financiamento'!$C$6,('Tabelas com amortização extra'!B429+1),"")</f>
        <v/>
      </c>
      <c r="C430" s="21" t="str">
        <f>IF(B430&lt;='Informações do financiamento'!$C$6,H429,"")</f>
        <v/>
      </c>
      <c r="D430" s="21" t="str">
        <f>IF(B430&lt;='Informações do financiamento'!$C$6,C430*($C$2),"")</f>
        <v/>
      </c>
      <c r="E430" s="21" t="str">
        <f>IF(B430&lt;='Informações do financiamento'!$C$6,C430+D430,"")</f>
        <v/>
      </c>
      <c r="F430" s="21" t="str">
        <f>IF(I429=0,IF(B430&lt;='Informações do financiamento'!$C$6,F429,""),IF(B430&lt;='Informações do financiamento'!$C$6,H429/('Informações do financiamento'!$C$6-B430+1),""))</f>
        <v/>
      </c>
      <c r="G430" s="21" t="str">
        <f>IF(B430&lt;='Informações do financiamento'!$C$6,F430+D430+I430,"")</f>
        <v/>
      </c>
      <c r="H430" s="21" t="str">
        <f>IF(B430&lt;='Informações do financiamento'!$C$6,E430-G430,"")</f>
        <v/>
      </c>
      <c r="I430" s="22" t="str">
        <f t="shared" si="3"/>
        <v/>
      </c>
      <c r="J430" s="38"/>
      <c r="K430" s="38"/>
      <c r="L430" s="38"/>
      <c r="M430" s="20" t="str">
        <f t="shared" si="4"/>
        <v/>
      </c>
      <c r="N430" s="21" t="str">
        <f>IF(M430&lt;='Informações do financiamento'!$C$6,S429,"")</f>
        <v/>
      </c>
      <c r="O430" s="21" t="str">
        <f>IF(M430&lt;='Informações do financiamento'!$C$6,N430*($C$2),"")</f>
        <v/>
      </c>
      <c r="P430" s="21" t="str">
        <f>IF(M430&lt;='Informações do financiamento'!$C$6,N430+O430,"")</f>
        <v/>
      </c>
      <c r="Q430" s="21" t="str">
        <f>IF(M430&lt;='Informações do financiamento'!$C$6,'Tabelas com amortização extra'!R430-'Tabelas com amortização extra'!O430,"")</f>
        <v/>
      </c>
      <c r="R430" s="21" t="str">
        <f>IF(M430&lt;='Informações do financiamento'!$C$6,(N430*$C$2)/(1-(1/(1+$C$2)^('Informações do financiamento'!$C$6-M429)))+T430,"")</f>
        <v/>
      </c>
      <c r="S430" s="21" t="str">
        <f>IF(M430&lt;='Informações do financiamento'!$C$6,P430-R430,"")</f>
        <v/>
      </c>
      <c r="T430" s="22" t="str">
        <f t="shared" si="5"/>
        <v/>
      </c>
      <c r="U430" s="27"/>
    </row>
    <row r="431" spans="1:21" ht="20.25" customHeight="1">
      <c r="A431" s="27"/>
      <c r="B431" s="20" t="str">
        <f>IF(B430&lt;'Informações do financiamento'!$C$6,('Tabelas com amortização extra'!B430+1),"")</f>
        <v/>
      </c>
      <c r="C431" s="21" t="str">
        <f>IF(B431&lt;='Informações do financiamento'!$C$6,H430,"")</f>
        <v/>
      </c>
      <c r="D431" s="21" t="str">
        <f>IF(B431&lt;='Informações do financiamento'!$C$6,C431*($C$2),"")</f>
        <v/>
      </c>
      <c r="E431" s="21" t="str">
        <f>IF(B431&lt;='Informações do financiamento'!$C$6,C431+D431,"")</f>
        <v/>
      </c>
      <c r="F431" s="21" t="str">
        <f>IF(I430=0,IF(B431&lt;='Informações do financiamento'!$C$6,F430,""),IF(B431&lt;='Informações do financiamento'!$C$6,H430/('Informações do financiamento'!$C$6-B431+1),""))</f>
        <v/>
      </c>
      <c r="G431" s="21" t="str">
        <f>IF(B431&lt;='Informações do financiamento'!$C$6,F431+D431+I431,"")</f>
        <v/>
      </c>
      <c r="H431" s="21" t="str">
        <f>IF(B431&lt;='Informações do financiamento'!$C$6,E431-G431,"")</f>
        <v/>
      </c>
      <c r="I431" s="22" t="str">
        <f t="shared" si="3"/>
        <v/>
      </c>
      <c r="J431" s="38"/>
      <c r="K431" s="38"/>
      <c r="L431" s="38"/>
      <c r="M431" s="20" t="str">
        <f t="shared" si="4"/>
        <v/>
      </c>
      <c r="N431" s="21" t="str">
        <f>IF(M431&lt;='Informações do financiamento'!$C$6,S430,"")</f>
        <v/>
      </c>
      <c r="O431" s="21" t="str">
        <f>IF(M431&lt;='Informações do financiamento'!$C$6,N431*($C$2),"")</f>
        <v/>
      </c>
      <c r="P431" s="21" t="str">
        <f>IF(M431&lt;='Informações do financiamento'!$C$6,N431+O431,"")</f>
        <v/>
      </c>
      <c r="Q431" s="21" t="str">
        <f>IF(M431&lt;='Informações do financiamento'!$C$6,'Tabelas com amortização extra'!R431-'Tabelas com amortização extra'!O431,"")</f>
        <v/>
      </c>
      <c r="R431" s="21" t="str">
        <f>IF(M431&lt;='Informações do financiamento'!$C$6,(N431*$C$2)/(1-(1/(1+$C$2)^('Informações do financiamento'!$C$6-M430)))+T431,"")</f>
        <v/>
      </c>
      <c r="S431" s="21" t="str">
        <f>IF(M431&lt;='Informações do financiamento'!$C$6,P431-R431,"")</f>
        <v/>
      </c>
      <c r="T431" s="22" t="str">
        <f t="shared" si="5"/>
        <v/>
      </c>
      <c r="U431" s="27"/>
    </row>
    <row r="432" spans="1:21" ht="20.25" customHeight="1">
      <c r="A432" s="27"/>
      <c r="B432" s="20" t="str">
        <f>IF(B431&lt;'Informações do financiamento'!$C$6,('Tabelas com amortização extra'!B431+1),"")</f>
        <v/>
      </c>
      <c r="C432" s="21" t="str">
        <f>IF(B432&lt;='Informações do financiamento'!$C$6,H431,"")</f>
        <v/>
      </c>
      <c r="D432" s="21" t="str">
        <f>IF(B432&lt;='Informações do financiamento'!$C$6,C432*($C$2),"")</f>
        <v/>
      </c>
      <c r="E432" s="21" t="str">
        <f>IF(B432&lt;='Informações do financiamento'!$C$6,C432+D432,"")</f>
        <v/>
      </c>
      <c r="F432" s="21" t="str">
        <f>IF(I431=0,IF(B432&lt;='Informações do financiamento'!$C$6,F431,""),IF(B432&lt;='Informações do financiamento'!$C$6,H431/('Informações do financiamento'!$C$6-B432+1),""))</f>
        <v/>
      </c>
      <c r="G432" s="21" t="str">
        <f>IF(B432&lt;='Informações do financiamento'!$C$6,F432+D432+I432,"")</f>
        <v/>
      </c>
      <c r="H432" s="21" t="str">
        <f>IF(B432&lt;='Informações do financiamento'!$C$6,E432-G432,"")</f>
        <v/>
      </c>
      <c r="I432" s="22" t="str">
        <f t="shared" si="3"/>
        <v/>
      </c>
      <c r="J432" s="38"/>
      <c r="K432" s="38"/>
      <c r="L432" s="38"/>
      <c r="M432" s="20" t="str">
        <f t="shared" si="4"/>
        <v/>
      </c>
      <c r="N432" s="21" t="str">
        <f>IF(M432&lt;='Informações do financiamento'!$C$6,S431,"")</f>
        <v/>
      </c>
      <c r="O432" s="21" t="str">
        <f>IF(M432&lt;='Informações do financiamento'!$C$6,N432*($C$2),"")</f>
        <v/>
      </c>
      <c r="P432" s="21" t="str">
        <f>IF(M432&lt;='Informações do financiamento'!$C$6,N432+O432,"")</f>
        <v/>
      </c>
      <c r="Q432" s="21" t="str">
        <f>IF(M432&lt;='Informações do financiamento'!$C$6,'Tabelas com amortização extra'!R432-'Tabelas com amortização extra'!O432,"")</f>
        <v/>
      </c>
      <c r="R432" s="21" t="str">
        <f>IF(M432&lt;='Informações do financiamento'!$C$6,(N432*$C$2)/(1-(1/(1+$C$2)^('Informações do financiamento'!$C$6-M431)))+T432,"")</f>
        <v/>
      </c>
      <c r="S432" s="21" t="str">
        <f>IF(M432&lt;='Informações do financiamento'!$C$6,P432-R432,"")</f>
        <v/>
      </c>
      <c r="T432" s="22" t="str">
        <f t="shared" si="5"/>
        <v/>
      </c>
      <c r="U432" s="27"/>
    </row>
    <row r="433" spans="1:21" ht="20.25" customHeight="1">
      <c r="A433" s="27"/>
      <c r="B433" s="20" t="str">
        <f>IF(B432&lt;'Informações do financiamento'!$C$6,('Tabelas com amortização extra'!B432+1),"")</f>
        <v/>
      </c>
      <c r="C433" s="21" t="str">
        <f>IF(B433&lt;='Informações do financiamento'!$C$6,H432,"")</f>
        <v/>
      </c>
      <c r="D433" s="21" t="str">
        <f>IF(B433&lt;='Informações do financiamento'!$C$6,C433*($C$2),"")</f>
        <v/>
      </c>
      <c r="E433" s="21" t="str">
        <f>IF(B433&lt;='Informações do financiamento'!$C$6,C433+D433,"")</f>
        <v/>
      </c>
      <c r="F433" s="21" t="str">
        <f>IF(I432=0,IF(B433&lt;='Informações do financiamento'!$C$6,F432,""),IF(B433&lt;='Informações do financiamento'!$C$6,H432/('Informações do financiamento'!$C$6-B433+1),""))</f>
        <v/>
      </c>
      <c r="G433" s="21" t="str">
        <f>IF(B433&lt;='Informações do financiamento'!$C$6,F433+D433+I433,"")</f>
        <v/>
      </c>
      <c r="H433" s="21" t="str">
        <f>IF(B433&lt;='Informações do financiamento'!$C$6,E433-G433,"")</f>
        <v/>
      </c>
      <c r="I433" s="22" t="str">
        <f t="shared" si="3"/>
        <v/>
      </c>
      <c r="J433" s="38"/>
      <c r="K433" s="38"/>
      <c r="L433" s="38"/>
      <c r="M433" s="20" t="str">
        <f t="shared" si="4"/>
        <v/>
      </c>
      <c r="N433" s="21" t="str">
        <f>IF(M433&lt;='Informações do financiamento'!$C$6,S432,"")</f>
        <v/>
      </c>
      <c r="O433" s="21" t="str">
        <f>IF(M433&lt;='Informações do financiamento'!$C$6,N433*($C$2),"")</f>
        <v/>
      </c>
      <c r="P433" s="21" t="str">
        <f>IF(M433&lt;='Informações do financiamento'!$C$6,N433+O433,"")</f>
        <v/>
      </c>
      <c r="Q433" s="21" t="str">
        <f>IF(M433&lt;='Informações do financiamento'!$C$6,'Tabelas com amortização extra'!R433-'Tabelas com amortização extra'!O433,"")</f>
        <v/>
      </c>
      <c r="R433" s="21" t="str">
        <f>IF(M433&lt;='Informações do financiamento'!$C$6,(N433*$C$2)/(1-(1/(1+$C$2)^('Informações do financiamento'!$C$6-M432)))+T433,"")</f>
        <v/>
      </c>
      <c r="S433" s="21" t="str">
        <f>IF(M433&lt;='Informações do financiamento'!$C$6,P433-R433,"")</f>
        <v/>
      </c>
      <c r="T433" s="22" t="str">
        <f t="shared" si="5"/>
        <v/>
      </c>
      <c r="U433" s="27"/>
    </row>
    <row r="434" spans="1:21" ht="20.25" customHeight="1">
      <c r="A434" s="27"/>
      <c r="B434" s="20" t="str">
        <f>IF(B433&lt;'Informações do financiamento'!$C$6,('Tabelas com amortização extra'!B433+1),"")</f>
        <v/>
      </c>
      <c r="C434" s="21" t="str">
        <f>IF(B434&lt;='Informações do financiamento'!$C$6,H433,"")</f>
        <v/>
      </c>
      <c r="D434" s="21" t="str">
        <f>IF(B434&lt;='Informações do financiamento'!$C$6,C434*($C$2),"")</f>
        <v/>
      </c>
      <c r="E434" s="21" t="str">
        <f>IF(B434&lt;='Informações do financiamento'!$C$6,C434+D434,"")</f>
        <v/>
      </c>
      <c r="F434" s="21" t="str">
        <f>IF(I433=0,IF(B434&lt;='Informações do financiamento'!$C$6,F433,""),IF(B434&lt;='Informações do financiamento'!$C$6,H433/('Informações do financiamento'!$C$6-B434+1),""))</f>
        <v/>
      </c>
      <c r="G434" s="21" t="str">
        <f>IF(B434&lt;='Informações do financiamento'!$C$6,F434+D434+I434,"")</f>
        <v/>
      </c>
      <c r="H434" s="21" t="str">
        <f>IF(B434&lt;='Informações do financiamento'!$C$6,E434-G434,"")</f>
        <v/>
      </c>
      <c r="I434" s="22" t="str">
        <f t="shared" si="3"/>
        <v/>
      </c>
      <c r="J434" s="38"/>
      <c r="K434" s="38"/>
      <c r="L434" s="38"/>
      <c r="M434" s="20" t="str">
        <f t="shared" si="4"/>
        <v/>
      </c>
      <c r="N434" s="21" t="str">
        <f>IF(M434&lt;='Informações do financiamento'!$C$6,S433,"")</f>
        <v/>
      </c>
      <c r="O434" s="21" t="str">
        <f>IF(M434&lt;='Informações do financiamento'!$C$6,N434*($C$2),"")</f>
        <v/>
      </c>
      <c r="P434" s="21" t="str">
        <f>IF(M434&lt;='Informações do financiamento'!$C$6,N434+O434,"")</f>
        <v/>
      </c>
      <c r="Q434" s="21" t="str">
        <f>IF(M434&lt;='Informações do financiamento'!$C$6,'Tabelas com amortização extra'!R434-'Tabelas com amortização extra'!O434,"")</f>
        <v/>
      </c>
      <c r="R434" s="21" t="str">
        <f>IF(M434&lt;='Informações do financiamento'!$C$6,(N434*$C$2)/(1-(1/(1+$C$2)^('Informações do financiamento'!$C$6-M433)))+T434,"")</f>
        <v/>
      </c>
      <c r="S434" s="21" t="str">
        <f>IF(M434&lt;='Informações do financiamento'!$C$6,P434-R434,"")</f>
        <v/>
      </c>
      <c r="T434" s="22" t="str">
        <f t="shared" si="5"/>
        <v/>
      </c>
      <c r="U434" s="27"/>
    </row>
    <row r="435" spans="1:21" ht="20.25" customHeight="1">
      <c r="A435" s="27"/>
      <c r="B435" s="20" t="str">
        <f>IF(B434&lt;'Informações do financiamento'!$C$6,('Tabelas com amortização extra'!B434+1),"")</f>
        <v/>
      </c>
      <c r="C435" s="21" t="str">
        <f>IF(B435&lt;='Informações do financiamento'!$C$6,H434,"")</f>
        <v/>
      </c>
      <c r="D435" s="21" t="str">
        <f>IF(B435&lt;='Informações do financiamento'!$C$6,C435*($C$2),"")</f>
        <v/>
      </c>
      <c r="E435" s="21" t="str">
        <f>IF(B435&lt;='Informações do financiamento'!$C$6,C435+D435,"")</f>
        <v/>
      </c>
      <c r="F435" s="21" t="str">
        <f>IF(I434=0,IF(B435&lt;='Informações do financiamento'!$C$6,F434,""),IF(B435&lt;='Informações do financiamento'!$C$6,H434/('Informações do financiamento'!$C$6-B435+1),""))</f>
        <v/>
      </c>
      <c r="G435" s="21" t="str">
        <f>IF(B435&lt;='Informações do financiamento'!$C$6,F435+D435+I435,"")</f>
        <v/>
      </c>
      <c r="H435" s="21" t="str">
        <f>IF(B435&lt;='Informações do financiamento'!$C$6,E435-G435,"")</f>
        <v/>
      </c>
      <c r="I435" s="22" t="str">
        <f t="shared" si="3"/>
        <v/>
      </c>
      <c r="J435" s="38"/>
      <c r="K435" s="38"/>
      <c r="L435" s="38"/>
      <c r="M435" s="20" t="str">
        <f t="shared" si="4"/>
        <v/>
      </c>
      <c r="N435" s="21" t="str">
        <f>IF(M435&lt;='Informações do financiamento'!$C$6,S434,"")</f>
        <v/>
      </c>
      <c r="O435" s="21" t="str">
        <f>IF(M435&lt;='Informações do financiamento'!$C$6,N435*($C$2),"")</f>
        <v/>
      </c>
      <c r="P435" s="21" t="str">
        <f>IF(M435&lt;='Informações do financiamento'!$C$6,N435+O435,"")</f>
        <v/>
      </c>
      <c r="Q435" s="21" t="str">
        <f>IF(M435&lt;='Informações do financiamento'!$C$6,'Tabelas com amortização extra'!R435-'Tabelas com amortização extra'!O435,"")</f>
        <v/>
      </c>
      <c r="R435" s="21" t="str">
        <f>IF(M435&lt;='Informações do financiamento'!$C$6,(N435*$C$2)/(1-(1/(1+$C$2)^('Informações do financiamento'!$C$6-M434)))+T435,"")</f>
        <v/>
      </c>
      <c r="S435" s="21" t="str">
        <f>IF(M435&lt;='Informações do financiamento'!$C$6,P435-R435,"")</f>
        <v/>
      </c>
      <c r="T435" s="22" t="str">
        <f t="shared" si="5"/>
        <v/>
      </c>
      <c r="U435" s="27"/>
    </row>
    <row r="436" spans="1:21" ht="20.25" customHeight="1">
      <c r="A436" s="27"/>
      <c r="B436" s="20" t="str">
        <f>IF(B435&lt;'Informações do financiamento'!$C$6,('Tabelas com amortização extra'!B435+1),"")</f>
        <v/>
      </c>
      <c r="C436" s="21" t="str">
        <f>IF(B436&lt;='Informações do financiamento'!$C$6,H435,"")</f>
        <v/>
      </c>
      <c r="D436" s="21" t="str">
        <f>IF(B436&lt;='Informações do financiamento'!$C$6,C436*($C$2),"")</f>
        <v/>
      </c>
      <c r="E436" s="21" t="str">
        <f>IF(B436&lt;='Informações do financiamento'!$C$6,C436+D436,"")</f>
        <v/>
      </c>
      <c r="F436" s="21" t="str">
        <f>IF(I435=0,IF(B436&lt;='Informações do financiamento'!$C$6,F435,""),IF(B436&lt;='Informações do financiamento'!$C$6,H435/('Informações do financiamento'!$C$6-B436+1),""))</f>
        <v/>
      </c>
      <c r="G436" s="21" t="str">
        <f>IF(B436&lt;='Informações do financiamento'!$C$6,F436+D436+I436,"")</f>
        <v/>
      </c>
      <c r="H436" s="21" t="str">
        <f>IF(B436&lt;='Informações do financiamento'!$C$6,E436-G436,"")</f>
        <v/>
      </c>
      <c r="I436" s="22" t="str">
        <f t="shared" si="3"/>
        <v/>
      </c>
      <c r="J436" s="38"/>
      <c r="K436" s="38"/>
      <c r="L436" s="38"/>
      <c r="M436" s="20" t="str">
        <f t="shared" si="4"/>
        <v/>
      </c>
      <c r="N436" s="21" t="str">
        <f>IF(M436&lt;='Informações do financiamento'!$C$6,S435,"")</f>
        <v/>
      </c>
      <c r="O436" s="21" t="str">
        <f>IF(M436&lt;='Informações do financiamento'!$C$6,N436*($C$2),"")</f>
        <v/>
      </c>
      <c r="P436" s="21" t="str">
        <f>IF(M436&lt;='Informações do financiamento'!$C$6,N436+O436,"")</f>
        <v/>
      </c>
      <c r="Q436" s="21" t="str">
        <f>IF(M436&lt;='Informações do financiamento'!$C$6,'Tabelas com amortização extra'!R436-'Tabelas com amortização extra'!O436,"")</f>
        <v/>
      </c>
      <c r="R436" s="21" t="str">
        <f>IF(M436&lt;='Informações do financiamento'!$C$6,(N436*$C$2)/(1-(1/(1+$C$2)^('Informações do financiamento'!$C$6-M435)))+T436,"")</f>
        <v/>
      </c>
      <c r="S436" s="21" t="str">
        <f>IF(M436&lt;='Informações do financiamento'!$C$6,P436-R436,"")</f>
        <v/>
      </c>
      <c r="T436" s="22" t="str">
        <f t="shared" si="5"/>
        <v/>
      </c>
      <c r="U436" s="27"/>
    </row>
    <row r="437" spans="1:21" ht="20.25" customHeight="1">
      <c r="A437" s="27"/>
      <c r="B437" s="20" t="str">
        <f>IF(B436&lt;'Informações do financiamento'!$C$6,('Tabelas com amortização extra'!B436+1),"")</f>
        <v/>
      </c>
      <c r="C437" s="21" t="str">
        <f>IF(B437&lt;='Informações do financiamento'!$C$6,H436,"")</f>
        <v/>
      </c>
      <c r="D437" s="21" t="str">
        <f>IF(B437&lt;='Informações do financiamento'!$C$6,C437*($C$2),"")</f>
        <v/>
      </c>
      <c r="E437" s="21" t="str">
        <f>IF(B437&lt;='Informações do financiamento'!$C$6,C437+D437,"")</f>
        <v/>
      </c>
      <c r="F437" s="21" t="str">
        <f>IF(I436=0,IF(B437&lt;='Informações do financiamento'!$C$6,F436,""),IF(B437&lt;='Informações do financiamento'!$C$6,H436/('Informações do financiamento'!$C$6-B437+1),""))</f>
        <v/>
      </c>
      <c r="G437" s="21" t="str">
        <f>IF(B437&lt;='Informações do financiamento'!$C$6,F437+D437+I437,"")</f>
        <v/>
      </c>
      <c r="H437" s="21" t="str">
        <f>IF(B437&lt;='Informações do financiamento'!$C$6,E437-G437,"")</f>
        <v/>
      </c>
      <c r="I437" s="22" t="str">
        <f t="shared" si="3"/>
        <v/>
      </c>
      <c r="J437" s="38"/>
      <c r="K437" s="38"/>
      <c r="L437" s="38"/>
      <c r="M437" s="20" t="str">
        <f t="shared" si="4"/>
        <v/>
      </c>
      <c r="N437" s="21" t="str">
        <f>IF(M437&lt;='Informações do financiamento'!$C$6,S436,"")</f>
        <v/>
      </c>
      <c r="O437" s="21" t="str">
        <f>IF(M437&lt;='Informações do financiamento'!$C$6,N437*($C$2),"")</f>
        <v/>
      </c>
      <c r="P437" s="21" t="str">
        <f>IF(M437&lt;='Informações do financiamento'!$C$6,N437+O437,"")</f>
        <v/>
      </c>
      <c r="Q437" s="21" t="str">
        <f>IF(M437&lt;='Informações do financiamento'!$C$6,'Tabelas com amortização extra'!R437-'Tabelas com amortização extra'!O437,"")</f>
        <v/>
      </c>
      <c r="R437" s="21" t="str">
        <f>IF(M437&lt;='Informações do financiamento'!$C$6,(N437*$C$2)/(1-(1/(1+$C$2)^('Informações do financiamento'!$C$6-M436)))+T437,"")</f>
        <v/>
      </c>
      <c r="S437" s="21" t="str">
        <f>IF(M437&lt;='Informações do financiamento'!$C$6,P437-R437,"")</f>
        <v/>
      </c>
      <c r="T437" s="22" t="str">
        <f t="shared" si="5"/>
        <v/>
      </c>
      <c r="U437" s="27"/>
    </row>
    <row r="438" spans="1:21" ht="20.25" customHeight="1">
      <c r="A438" s="27"/>
      <c r="B438" s="20" t="str">
        <f>IF(B437&lt;'Informações do financiamento'!$C$6,('Tabelas com amortização extra'!B437+1),"")</f>
        <v/>
      </c>
      <c r="C438" s="21" t="str">
        <f>IF(B438&lt;='Informações do financiamento'!$C$6,H437,"")</f>
        <v/>
      </c>
      <c r="D438" s="21" t="str">
        <f>IF(B438&lt;='Informações do financiamento'!$C$6,C438*($C$2),"")</f>
        <v/>
      </c>
      <c r="E438" s="21" t="str">
        <f>IF(B438&lt;='Informações do financiamento'!$C$6,C438+D438,"")</f>
        <v/>
      </c>
      <c r="F438" s="21" t="str">
        <f>IF(I437=0,IF(B438&lt;='Informações do financiamento'!$C$6,F437,""),IF(B438&lt;='Informações do financiamento'!$C$6,H437/('Informações do financiamento'!$C$6-B438+1),""))</f>
        <v/>
      </c>
      <c r="G438" s="21" t="str">
        <f>IF(B438&lt;='Informações do financiamento'!$C$6,F438+D438+I438,"")</f>
        <v/>
      </c>
      <c r="H438" s="21" t="str">
        <f>IF(B438&lt;='Informações do financiamento'!$C$6,E438-G438,"")</f>
        <v/>
      </c>
      <c r="I438" s="22" t="str">
        <f t="shared" si="3"/>
        <v/>
      </c>
      <c r="J438" s="38"/>
      <c r="K438" s="38"/>
      <c r="L438" s="38"/>
      <c r="M438" s="20" t="str">
        <f t="shared" si="4"/>
        <v/>
      </c>
      <c r="N438" s="21" t="str">
        <f>IF(M438&lt;='Informações do financiamento'!$C$6,S437,"")</f>
        <v/>
      </c>
      <c r="O438" s="21" t="str">
        <f>IF(M438&lt;='Informações do financiamento'!$C$6,N438*($C$2),"")</f>
        <v/>
      </c>
      <c r="P438" s="21" t="str">
        <f>IF(M438&lt;='Informações do financiamento'!$C$6,N438+O438,"")</f>
        <v/>
      </c>
      <c r="Q438" s="21" t="str">
        <f>IF(M438&lt;='Informações do financiamento'!$C$6,'Tabelas com amortização extra'!R438-'Tabelas com amortização extra'!O438,"")</f>
        <v/>
      </c>
      <c r="R438" s="21" t="str">
        <f>IF(M438&lt;='Informações do financiamento'!$C$6,(N438*$C$2)/(1-(1/(1+$C$2)^('Informações do financiamento'!$C$6-M437)))+T438,"")</f>
        <v/>
      </c>
      <c r="S438" s="21" t="str">
        <f>IF(M438&lt;='Informações do financiamento'!$C$6,P438-R438,"")</f>
        <v/>
      </c>
      <c r="T438" s="22" t="str">
        <f t="shared" si="5"/>
        <v/>
      </c>
      <c r="U438" s="27"/>
    </row>
    <row r="439" spans="1:21" ht="20.25" customHeight="1">
      <c r="A439" s="27"/>
      <c r="B439" s="20" t="str">
        <f>IF(B438&lt;'Informações do financiamento'!$C$6,('Tabelas com amortização extra'!B438+1),"")</f>
        <v/>
      </c>
      <c r="C439" s="21" t="str">
        <f>IF(B439&lt;='Informações do financiamento'!$C$6,H438,"")</f>
        <v/>
      </c>
      <c r="D439" s="21" t="str">
        <f>IF(B439&lt;='Informações do financiamento'!$C$6,C439*($C$2),"")</f>
        <v/>
      </c>
      <c r="E439" s="21" t="str">
        <f>IF(B439&lt;='Informações do financiamento'!$C$6,C439+D439,"")</f>
        <v/>
      </c>
      <c r="F439" s="21" t="str">
        <f>IF(I438=0,IF(B439&lt;='Informações do financiamento'!$C$6,F438,""),IF(B439&lt;='Informações do financiamento'!$C$6,H438/('Informações do financiamento'!$C$6-B439+1),""))</f>
        <v/>
      </c>
      <c r="G439" s="21" t="str">
        <f>IF(B439&lt;='Informações do financiamento'!$C$6,F439+D439+I439,"")</f>
        <v/>
      </c>
      <c r="H439" s="21" t="str">
        <f>IF(B439&lt;='Informações do financiamento'!$C$6,E439-G439,"")</f>
        <v/>
      </c>
      <c r="I439" s="22" t="str">
        <f t="shared" si="3"/>
        <v/>
      </c>
      <c r="J439" s="38"/>
      <c r="K439" s="38"/>
      <c r="L439" s="38"/>
      <c r="M439" s="20" t="str">
        <f t="shared" si="4"/>
        <v/>
      </c>
      <c r="N439" s="21" t="str">
        <f>IF(M439&lt;='Informações do financiamento'!$C$6,S438,"")</f>
        <v/>
      </c>
      <c r="O439" s="21" t="str">
        <f>IF(M439&lt;='Informações do financiamento'!$C$6,N439*($C$2),"")</f>
        <v/>
      </c>
      <c r="P439" s="21" t="str">
        <f>IF(M439&lt;='Informações do financiamento'!$C$6,N439+O439,"")</f>
        <v/>
      </c>
      <c r="Q439" s="21" t="str">
        <f>IF(M439&lt;='Informações do financiamento'!$C$6,'Tabelas com amortização extra'!R439-'Tabelas com amortização extra'!O439,"")</f>
        <v/>
      </c>
      <c r="R439" s="21" t="str">
        <f>IF(M439&lt;='Informações do financiamento'!$C$6,(N439*$C$2)/(1-(1/(1+$C$2)^('Informações do financiamento'!$C$6-M438)))+T439,"")</f>
        <v/>
      </c>
      <c r="S439" s="21" t="str">
        <f>IF(M439&lt;='Informações do financiamento'!$C$6,P439-R439,"")</f>
        <v/>
      </c>
      <c r="T439" s="22" t="str">
        <f t="shared" si="5"/>
        <v/>
      </c>
      <c r="U439" s="27"/>
    </row>
    <row r="440" spans="1:21" ht="20.25" customHeight="1">
      <c r="A440" s="27"/>
      <c r="B440" s="20" t="str">
        <f>IF(B439&lt;'Informações do financiamento'!$C$6,('Tabelas com amortização extra'!B439+1),"")</f>
        <v/>
      </c>
      <c r="C440" s="21" t="str">
        <f>IF(B440&lt;='Informações do financiamento'!$C$6,H439,"")</f>
        <v/>
      </c>
      <c r="D440" s="21" t="str">
        <f>IF(B440&lt;='Informações do financiamento'!$C$6,C440*($C$2),"")</f>
        <v/>
      </c>
      <c r="E440" s="21" t="str">
        <f>IF(B440&lt;='Informações do financiamento'!$C$6,C440+D440,"")</f>
        <v/>
      </c>
      <c r="F440" s="21" t="str">
        <f>IF(I439=0,IF(B440&lt;='Informações do financiamento'!$C$6,F439,""),IF(B440&lt;='Informações do financiamento'!$C$6,H439/('Informações do financiamento'!$C$6-B440+1),""))</f>
        <v/>
      </c>
      <c r="G440" s="21" t="str">
        <f>IF(B440&lt;='Informações do financiamento'!$C$6,F440+D440+I440,"")</f>
        <v/>
      </c>
      <c r="H440" s="21" t="str">
        <f>IF(B440&lt;='Informações do financiamento'!$C$6,E440-G440,"")</f>
        <v/>
      </c>
      <c r="I440" s="22" t="str">
        <f t="shared" si="3"/>
        <v/>
      </c>
      <c r="J440" s="38"/>
      <c r="K440" s="38"/>
      <c r="L440" s="38"/>
      <c r="M440" s="20" t="str">
        <f t="shared" si="4"/>
        <v/>
      </c>
      <c r="N440" s="21" t="str">
        <f>IF(M440&lt;='Informações do financiamento'!$C$6,S439,"")</f>
        <v/>
      </c>
      <c r="O440" s="21" t="str">
        <f>IF(M440&lt;='Informações do financiamento'!$C$6,N440*($C$2),"")</f>
        <v/>
      </c>
      <c r="P440" s="21" t="str">
        <f>IF(M440&lt;='Informações do financiamento'!$C$6,N440+O440,"")</f>
        <v/>
      </c>
      <c r="Q440" s="21" t="str">
        <f>IF(M440&lt;='Informações do financiamento'!$C$6,'Tabelas com amortização extra'!R440-'Tabelas com amortização extra'!O440,"")</f>
        <v/>
      </c>
      <c r="R440" s="21" t="str">
        <f>IF(M440&lt;='Informações do financiamento'!$C$6,(N440*$C$2)/(1-(1/(1+$C$2)^('Informações do financiamento'!$C$6-M439)))+T440,"")</f>
        <v/>
      </c>
      <c r="S440" s="21" t="str">
        <f>IF(M440&lt;='Informações do financiamento'!$C$6,P440-R440,"")</f>
        <v/>
      </c>
      <c r="T440" s="22" t="str">
        <f t="shared" si="5"/>
        <v/>
      </c>
      <c r="U440" s="27"/>
    </row>
    <row r="441" spans="1:21" ht="20.25" customHeight="1">
      <c r="A441" s="27"/>
      <c r="B441" s="20" t="str">
        <f>IF(B440&lt;'Informações do financiamento'!$C$6,('Tabelas com amortização extra'!B440+1),"")</f>
        <v/>
      </c>
      <c r="C441" s="21" t="str">
        <f>IF(B441&lt;='Informações do financiamento'!$C$6,H440,"")</f>
        <v/>
      </c>
      <c r="D441" s="21" t="str">
        <f>IF(B441&lt;='Informações do financiamento'!$C$6,C441*($C$2),"")</f>
        <v/>
      </c>
      <c r="E441" s="21" t="str">
        <f>IF(B441&lt;='Informações do financiamento'!$C$6,C441+D441,"")</f>
        <v/>
      </c>
      <c r="F441" s="21" t="str">
        <f>IF(I440=0,IF(B441&lt;='Informações do financiamento'!$C$6,F440,""),IF(B441&lt;='Informações do financiamento'!$C$6,H440/('Informações do financiamento'!$C$6-B441+1),""))</f>
        <v/>
      </c>
      <c r="G441" s="21" t="str">
        <f>IF(B441&lt;='Informações do financiamento'!$C$6,F441+D441+I441,"")</f>
        <v/>
      </c>
      <c r="H441" s="21" t="str">
        <f>IF(B441&lt;='Informações do financiamento'!$C$6,E441-G441,"")</f>
        <v/>
      </c>
      <c r="I441" s="22" t="str">
        <f t="shared" si="3"/>
        <v/>
      </c>
      <c r="J441" s="38"/>
      <c r="K441" s="38"/>
      <c r="L441" s="38"/>
      <c r="M441" s="20" t="str">
        <f t="shared" si="4"/>
        <v/>
      </c>
      <c r="N441" s="21" t="str">
        <f>IF(M441&lt;='Informações do financiamento'!$C$6,S440,"")</f>
        <v/>
      </c>
      <c r="O441" s="21" t="str">
        <f>IF(M441&lt;='Informações do financiamento'!$C$6,N441*($C$2),"")</f>
        <v/>
      </c>
      <c r="P441" s="21" t="str">
        <f>IF(M441&lt;='Informações do financiamento'!$C$6,N441+O441,"")</f>
        <v/>
      </c>
      <c r="Q441" s="21" t="str">
        <f>IF(M441&lt;='Informações do financiamento'!$C$6,'Tabelas com amortização extra'!R441-'Tabelas com amortização extra'!O441,"")</f>
        <v/>
      </c>
      <c r="R441" s="21" t="str">
        <f>IF(M441&lt;='Informações do financiamento'!$C$6,(N441*$C$2)/(1-(1/(1+$C$2)^('Informações do financiamento'!$C$6-M440)))+T441,"")</f>
        <v/>
      </c>
      <c r="S441" s="21" t="str">
        <f>IF(M441&lt;='Informações do financiamento'!$C$6,P441-R441,"")</f>
        <v/>
      </c>
      <c r="T441" s="22" t="str">
        <f t="shared" si="5"/>
        <v/>
      </c>
      <c r="U441" s="27"/>
    </row>
    <row r="442" spans="1:21" ht="20.25" customHeight="1">
      <c r="A442" s="27"/>
      <c r="B442" s="20" t="str">
        <f>IF(B441&lt;'Informações do financiamento'!$C$6,('Tabelas com amortização extra'!B441+1),"")</f>
        <v/>
      </c>
      <c r="C442" s="21" t="str">
        <f>IF(B442&lt;='Informações do financiamento'!$C$6,H441,"")</f>
        <v/>
      </c>
      <c r="D442" s="21" t="str">
        <f>IF(B442&lt;='Informações do financiamento'!$C$6,C442*($C$2),"")</f>
        <v/>
      </c>
      <c r="E442" s="21" t="str">
        <f>IF(B442&lt;='Informações do financiamento'!$C$6,C442+D442,"")</f>
        <v/>
      </c>
      <c r="F442" s="21" t="str">
        <f>IF(I441=0,IF(B442&lt;='Informações do financiamento'!$C$6,F441,""),IF(B442&lt;='Informações do financiamento'!$C$6,H441/('Informações do financiamento'!$C$6-B442+1),""))</f>
        <v/>
      </c>
      <c r="G442" s="21" t="str">
        <f>IF(B442&lt;='Informações do financiamento'!$C$6,F442+D442+I442,"")</f>
        <v/>
      </c>
      <c r="H442" s="21" t="str">
        <f>IF(B442&lt;='Informações do financiamento'!$C$6,E442-G442,"")</f>
        <v/>
      </c>
      <c r="I442" s="22" t="str">
        <f t="shared" si="3"/>
        <v/>
      </c>
      <c r="J442" s="38"/>
      <c r="K442" s="38"/>
      <c r="L442" s="38"/>
      <c r="M442" s="20" t="str">
        <f t="shared" si="4"/>
        <v/>
      </c>
      <c r="N442" s="21" t="str">
        <f>IF(M442&lt;='Informações do financiamento'!$C$6,S441,"")</f>
        <v/>
      </c>
      <c r="O442" s="21" t="str">
        <f>IF(M442&lt;='Informações do financiamento'!$C$6,N442*($C$2),"")</f>
        <v/>
      </c>
      <c r="P442" s="21" t="str">
        <f>IF(M442&lt;='Informações do financiamento'!$C$6,N442+O442,"")</f>
        <v/>
      </c>
      <c r="Q442" s="21" t="str">
        <f>IF(M442&lt;='Informações do financiamento'!$C$6,'Tabelas com amortização extra'!R442-'Tabelas com amortização extra'!O442,"")</f>
        <v/>
      </c>
      <c r="R442" s="21" t="str">
        <f>IF(M442&lt;='Informações do financiamento'!$C$6,(N442*$C$2)/(1-(1/(1+$C$2)^('Informações do financiamento'!$C$6-M441)))+T442,"")</f>
        <v/>
      </c>
      <c r="S442" s="21" t="str">
        <f>IF(M442&lt;='Informações do financiamento'!$C$6,P442-R442,"")</f>
        <v/>
      </c>
      <c r="T442" s="22" t="str">
        <f t="shared" si="5"/>
        <v/>
      </c>
      <c r="U442" s="27"/>
    </row>
    <row r="443" spans="1:21" ht="20.25" customHeight="1">
      <c r="A443" s="27"/>
      <c r="B443" s="20" t="str">
        <f>IF(B442&lt;'Informações do financiamento'!$C$6,('Tabelas com amortização extra'!B442+1),"")</f>
        <v/>
      </c>
      <c r="C443" s="21" t="str">
        <f>IF(B443&lt;='Informações do financiamento'!$C$6,H442,"")</f>
        <v/>
      </c>
      <c r="D443" s="21" t="str">
        <f>IF(B443&lt;='Informações do financiamento'!$C$6,C443*($C$2),"")</f>
        <v/>
      </c>
      <c r="E443" s="21" t="str">
        <f>IF(B443&lt;='Informações do financiamento'!$C$6,C443+D443,"")</f>
        <v/>
      </c>
      <c r="F443" s="21" t="str">
        <f>IF(I442=0,IF(B443&lt;='Informações do financiamento'!$C$6,F442,""),IF(B443&lt;='Informações do financiamento'!$C$6,H442/('Informações do financiamento'!$C$6-B443+1),""))</f>
        <v/>
      </c>
      <c r="G443" s="21" t="str">
        <f>IF(B443&lt;='Informações do financiamento'!$C$6,F443+D443+I443,"")</f>
        <v/>
      </c>
      <c r="H443" s="21" t="str">
        <f>IF(B443&lt;='Informações do financiamento'!$C$6,E443-G443,"")</f>
        <v/>
      </c>
      <c r="I443" s="22" t="str">
        <f t="shared" si="3"/>
        <v/>
      </c>
      <c r="J443" s="38"/>
      <c r="K443" s="38"/>
      <c r="L443" s="38"/>
      <c r="M443" s="20" t="str">
        <f t="shared" si="4"/>
        <v/>
      </c>
      <c r="N443" s="21" t="str">
        <f>IF(M443&lt;='Informações do financiamento'!$C$6,S442,"")</f>
        <v/>
      </c>
      <c r="O443" s="21" t="str">
        <f>IF(M443&lt;='Informações do financiamento'!$C$6,N443*($C$2),"")</f>
        <v/>
      </c>
      <c r="P443" s="21" t="str">
        <f>IF(M443&lt;='Informações do financiamento'!$C$6,N443+O443,"")</f>
        <v/>
      </c>
      <c r="Q443" s="21" t="str">
        <f>IF(M443&lt;='Informações do financiamento'!$C$6,'Tabelas com amortização extra'!R443-'Tabelas com amortização extra'!O443,"")</f>
        <v/>
      </c>
      <c r="R443" s="21" t="str">
        <f>IF(M443&lt;='Informações do financiamento'!$C$6,(N443*$C$2)/(1-(1/(1+$C$2)^('Informações do financiamento'!$C$6-M442)))+T443,"")</f>
        <v/>
      </c>
      <c r="S443" s="21" t="str">
        <f>IF(M443&lt;='Informações do financiamento'!$C$6,P443-R443,"")</f>
        <v/>
      </c>
      <c r="T443" s="22" t="str">
        <f t="shared" si="5"/>
        <v/>
      </c>
      <c r="U443" s="27"/>
    </row>
    <row r="444" spans="1:21" ht="20.25" customHeight="1">
      <c r="A444" s="27"/>
      <c r="B444" s="20" t="str">
        <f>IF(B443&lt;'Informações do financiamento'!$C$6,('Tabelas com amortização extra'!B443+1),"")</f>
        <v/>
      </c>
      <c r="C444" s="21" t="str">
        <f>IF(B444&lt;='Informações do financiamento'!$C$6,H443,"")</f>
        <v/>
      </c>
      <c r="D444" s="21" t="str">
        <f>IF(B444&lt;='Informações do financiamento'!$C$6,C444*($C$2),"")</f>
        <v/>
      </c>
      <c r="E444" s="21" t="str">
        <f>IF(B444&lt;='Informações do financiamento'!$C$6,C444+D444,"")</f>
        <v/>
      </c>
      <c r="F444" s="21" t="str">
        <f>IF(I443=0,IF(B444&lt;='Informações do financiamento'!$C$6,F443,""),IF(B444&lt;='Informações do financiamento'!$C$6,H443/('Informações do financiamento'!$C$6-B444+1),""))</f>
        <v/>
      </c>
      <c r="G444" s="21" t="str">
        <f>IF(B444&lt;='Informações do financiamento'!$C$6,F444+D444+I444,"")</f>
        <v/>
      </c>
      <c r="H444" s="21" t="str">
        <f>IF(B444&lt;='Informações do financiamento'!$C$6,E444-G444,"")</f>
        <v/>
      </c>
      <c r="I444" s="22" t="str">
        <f t="shared" si="3"/>
        <v/>
      </c>
      <c r="J444" s="38"/>
      <c r="K444" s="38"/>
      <c r="L444" s="38"/>
      <c r="M444" s="20" t="str">
        <f t="shared" si="4"/>
        <v/>
      </c>
      <c r="N444" s="21" t="str">
        <f>IF(M444&lt;='Informações do financiamento'!$C$6,S443,"")</f>
        <v/>
      </c>
      <c r="O444" s="21" t="str">
        <f>IF(M444&lt;='Informações do financiamento'!$C$6,N444*($C$2),"")</f>
        <v/>
      </c>
      <c r="P444" s="21" t="str">
        <f>IF(M444&lt;='Informações do financiamento'!$C$6,N444+O444,"")</f>
        <v/>
      </c>
      <c r="Q444" s="21" t="str">
        <f>IF(M444&lt;='Informações do financiamento'!$C$6,'Tabelas com amortização extra'!R444-'Tabelas com amortização extra'!O444,"")</f>
        <v/>
      </c>
      <c r="R444" s="21" t="str">
        <f>IF(M444&lt;='Informações do financiamento'!$C$6,(N444*$C$2)/(1-(1/(1+$C$2)^('Informações do financiamento'!$C$6-M443)))+T444,"")</f>
        <v/>
      </c>
      <c r="S444" s="21" t="str">
        <f>IF(M444&lt;='Informações do financiamento'!$C$6,P444-R444,"")</f>
        <v/>
      </c>
      <c r="T444" s="22" t="str">
        <f t="shared" si="5"/>
        <v/>
      </c>
      <c r="U444" s="27"/>
    </row>
    <row r="445" spans="1:21" ht="20.25" customHeight="1">
      <c r="A445" s="27"/>
      <c r="B445" s="20" t="str">
        <f>IF(B444&lt;'Informações do financiamento'!$C$6,('Tabelas com amortização extra'!B444+1),"")</f>
        <v/>
      </c>
      <c r="C445" s="21" t="str">
        <f>IF(B445&lt;='Informações do financiamento'!$C$6,H444,"")</f>
        <v/>
      </c>
      <c r="D445" s="21" t="str">
        <f>IF(B445&lt;='Informações do financiamento'!$C$6,C445*($C$2),"")</f>
        <v/>
      </c>
      <c r="E445" s="21" t="str">
        <f>IF(B445&lt;='Informações do financiamento'!$C$6,C445+D445,"")</f>
        <v/>
      </c>
      <c r="F445" s="21" t="str">
        <f>IF(I444=0,IF(B445&lt;='Informações do financiamento'!$C$6,F444,""),IF(B445&lt;='Informações do financiamento'!$C$6,H444/('Informações do financiamento'!$C$6-B445+1),""))</f>
        <v/>
      </c>
      <c r="G445" s="21" t="str">
        <f>IF(B445&lt;='Informações do financiamento'!$C$6,F445+D445+I445,"")</f>
        <v/>
      </c>
      <c r="H445" s="21" t="str">
        <f>IF(B445&lt;='Informações do financiamento'!$C$6,E445-G445,"")</f>
        <v/>
      </c>
      <c r="I445" s="22" t="str">
        <f t="shared" si="3"/>
        <v/>
      </c>
      <c r="J445" s="38"/>
      <c r="K445" s="38"/>
      <c r="L445" s="38"/>
      <c r="M445" s="20" t="str">
        <f t="shared" si="4"/>
        <v/>
      </c>
      <c r="N445" s="21" t="str">
        <f>IF(M445&lt;='Informações do financiamento'!$C$6,S444,"")</f>
        <v/>
      </c>
      <c r="O445" s="21" t="str">
        <f>IF(M445&lt;='Informações do financiamento'!$C$6,N445*($C$2),"")</f>
        <v/>
      </c>
      <c r="P445" s="21" t="str">
        <f>IF(M445&lt;='Informações do financiamento'!$C$6,N445+O445,"")</f>
        <v/>
      </c>
      <c r="Q445" s="21" t="str">
        <f>IF(M445&lt;='Informações do financiamento'!$C$6,'Tabelas com amortização extra'!R445-'Tabelas com amortização extra'!O445,"")</f>
        <v/>
      </c>
      <c r="R445" s="21" t="str">
        <f>IF(M445&lt;='Informações do financiamento'!$C$6,(N445*$C$2)/(1-(1/(1+$C$2)^('Informações do financiamento'!$C$6-M444)))+T445,"")</f>
        <v/>
      </c>
      <c r="S445" s="21" t="str">
        <f>IF(M445&lt;='Informações do financiamento'!$C$6,P445-R445,"")</f>
        <v/>
      </c>
      <c r="T445" s="22" t="str">
        <f t="shared" si="5"/>
        <v/>
      </c>
      <c r="U445" s="27"/>
    </row>
    <row r="446" spans="1:21" ht="20.25" customHeight="1">
      <c r="A446" s="27"/>
      <c r="B446" s="20" t="str">
        <f>IF(B445&lt;'Informações do financiamento'!$C$6,('Tabelas com amortização extra'!B445+1),"")</f>
        <v/>
      </c>
      <c r="C446" s="21" t="str">
        <f>IF(B446&lt;='Informações do financiamento'!$C$6,H445,"")</f>
        <v/>
      </c>
      <c r="D446" s="21" t="str">
        <f>IF(B446&lt;='Informações do financiamento'!$C$6,C446*($C$2),"")</f>
        <v/>
      </c>
      <c r="E446" s="21" t="str">
        <f>IF(B446&lt;='Informações do financiamento'!$C$6,C446+D446,"")</f>
        <v/>
      </c>
      <c r="F446" s="21" t="str">
        <f>IF(I445=0,IF(B446&lt;='Informações do financiamento'!$C$6,F445,""),IF(B446&lt;='Informações do financiamento'!$C$6,H445/('Informações do financiamento'!$C$6-B446+1),""))</f>
        <v/>
      </c>
      <c r="G446" s="21" t="str">
        <f>IF(B446&lt;='Informações do financiamento'!$C$6,F446+D446+I446,"")</f>
        <v/>
      </c>
      <c r="H446" s="21" t="str">
        <f>IF(B446&lt;='Informações do financiamento'!$C$6,E446-G446,"")</f>
        <v/>
      </c>
      <c r="I446" s="22" t="str">
        <f t="shared" si="3"/>
        <v/>
      </c>
      <c r="J446" s="38"/>
      <c r="K446" s="38"/>
      <c r="L446" s="38"/>
      <c r="M446" s="20" t="str">
        <f t="shared" si="4"/>
        <v/>
      </c>
      <c r="N446" s="21" t="str">
        <f>IF(M446&lt;='Informações do financiamento'!$C$6,S445,"")</f>
        <v/>
      </c>
      <c r="O446" s="21" t="str">
        <f>IF(M446&lt;='Informações do financiamento'!$C$6,N446*($C$2),"")</f>
        <v/>
      </c>
      <c r="P446" s="21" t="str">
        <f>IF(M446&lt;='Informações do financiamento'!$C$6,N446+O446,"")</f>
        <v/>
      </c>
      <c r="Q446" s="21" t="str">
        <f>IF(M446&lt;='Informações do financiamento'!$C$6,'Tabelas com amortização extra'!R446-'Tabelas com amortização extra'!O446,"")</f>
        <v/>
      </c>
      <c r="R446" s="21" t="str">
        <f>IF(M446&lt;='Informações do financiamento'!$C$6,(N446*$C$2)/(1-(1/(1+$C$2)^('Informações do financiamento'!$C$6-M445)))+T446,"")</f>
        <v/>
      </c>
      <c r="S446" s="21" t="str">
        <f>IF(M446&lt;='Informações do financiamento'!$C$6,P446-R446,"")</f>
        <v/>
      </c>
      <c r="T446" s="22" t="str">
        <f t="shared" si="5"/>
        <v/>
      </c>
      <c r="U446" s="27"/>
    </row>
    <row r="447" spans="1:21" ht="20.25" customHeight="1">
      <c r="A447" s="27"/>
      <c r="B447" s="20" t="str">
        <f>IF(B446&lt;'Informações do financiamento'!$C$6,('Tabelas com amortização extra'!B446+1),"")</f>
        <v/>
      </c>
      <c r="C447" s="21" t="str">
        <f>IF(B447&lt;='Informações do financiamento'!$C$6,H446,"")</f>
        <v/>
      </c>
      <c r="D447" s="21" t="str">
        <f>IF(B447&lt;='Informações do financiamento'!$C$6,C447*($C$2),"")</f>
        <v/>
      </c>
      <c r="E447" s="21" t="str">
        <f>IF(B447&lt;='Informações do financiamento'!$C$6,C447+D447,"")</f>
        <v/>
      </c>
      <c r="F447" s="21" t="str">
        <f>IF(I446=0,IF(B447&lt;='Informações do financiamento'!$C$6,F446,""),IF(B447&lt;='Informações do financiamento'!$C$6,H446/('Informações do financiamento'!$C$6-B447+1),""))</f>
        <v/>
      </c>
      <c r="G447" s="21" t="str">
        <f>IF(B447&lt;='Informações do financiamento'!$C$6,F447+D447+I447,"")</f>
        <v/>
      </c>
      <c r="H447" s="21" t="str">
        <f>IF(B447&lt;='Informações do financiamento'!$C$6,E447-G447,"")</f>
        <v/>
      </c>
      <c r="I447" s="22" t="str">
        <f t="shared" si="3"/>
        <v/>
      </c>
      <c r="J447" s="38"/>
      <c r="K447" s="38"/>
      <c r="L447" s="38"/>
      <c r="M447" s="20" t="str">
        <f t="shared" si="4"/>
        <v/>
      </c>
      <c r="N447" s="21" t="str">
        <f>IF(M447&lt;='Informações do financiamento'!$C$6,S446,"")</f>
        <v/>
      </c>
      <c r="O447" s="21" t="str">
        <f>IF(M447&lt;='Informações do financiamento'!$C$6,N447*($C$2),"")</f>
        <v/>
      </c>
      <c r="P447" s="21" t="str">
        <f>IF(M447&lt;='Informações do financiamento'!$C$6,N447+O447,"")</f>
        <v/>
      </c>
      <c r="Q447" s="21" t="str">
        <f>IF(M447&lt;='Informações do financiamento'!$C$6,'Tabelas com amortização extra'!R447-'Tabelas com amortização extra'!O447,"")</f>
        <v/>
      </c>
      <c r="R447" s="21" t="str">
        <f>IF(M447&lt;='Informações do financiamento'!$C$6,(N447*$C$2)/(1-(1/(1+$C$2)^('Informações do financiamento'!$C$6-M446)))+T447,"")</f>
        <v/>
      </c>
      <c r="S447" s="21" t="str">
        <f>IF(M447&lt;='Informações do financiamento'!$C$6,P447-R447,"")</f>
        <v/>
      </c>
      <c r="T447" s="22" t="str">
        <f t="shared" si="5"/>
        <v/>
      </c>
      <c r="U447" s="27"/>
    </row>
    <row r="448" spans="1:21" ht="20.25" customHeight="1">
      <c r="A448" s="27"/>
      <c r="B448" s="20" t="str">
        <f>IF(B447&lt;'Informações do financiamento'!$C$6,('Tabelas com amortização extra'!B447+1),"")</f>
        <v/>
      </c>
      <c r="C448" s="21" t="str">
        <f>IF(B448&lt;='Informações do financiamento'!$C$6,H447,"")</f>
        <v/>
      </c>
      <c r="D448" s="21" t="str">
        <f>IF(B448&lt;='Informações do financiamento'!$C$6,C448*($C$2),"")</f>
        <v/>
      </c>
      <c r="E448" s="21" t="str">
        <f>IF(B448&lt;='Informações do financiamento'!$C$6,C448+D448,"")</f>
        <v/>
      </c>
      <c r="F448" s="21" t="str">
        <f>IF(I447=0,IF(B448&lt;='Informações do financiamento'!$C$6,F447,""),IF(B448&lt;='Informações do financiamento'!$C$6,H447/('Informações do financiamento'!$C$6-B448+1),""))</f>
        <v/>
      </c>
      <c r="G448" s="21" t="str">
        <f>IF(B448&lt;='Informações do financiamento'!$C$6,F448+D448+I448,"")</f>
        <v/>
      </c>
      <c r="H448" s="21" t="str">
        <f>IF(B448&lt;='Informações do financiamento'!$C$6,E448-G448,"")</f>
        <v/>
      </c>
      <c r="I448" s="22" t="str">
        <f t="shared" si="3"/>
        <v/>
      </c>
      <c r="J448" s="38"/>
      <c r="K448" s="38"/>
      <c r="L448" s="38"/>
      <c r="M448" s="20" t="str">
        <f t="shared" si="4"/>
        <v/>
      </c>
      <c r="N448" s="21" t="str">
        <f>IF(M448&lt;='Informações do financiamento'!$C$6,S447,"")</f>
        <v/>
      </c>
      <c r="O448" s="21" t="str">
        <f>IF(M448&lt;='Informações do financiamento'!$C$6,N448*($C$2),"")</f>
        <v/>
      </c>
      <c r="P448" s="21" t="str">
        <f>IF(M448&lt;='Informações do financiamento'!$C$6,N448+O448,"")</f>
        <v/>
      </c>
      <c r="Q448" s="21" t="str">
        <f>IF(M448&lt;='Informações do financiamento'!$C$6,'Tabelas com amortização extra'!R448-'Tabelas com amortização extra'!O448,"")</f>
        <v/>
      </c>
      <c r="R448" s="21" t="str">
        <f>IF(M448&lt;='Informações do financiamento'!$C$6,(N448*$C$2)/(1-(1/(1+$C$2)^('Informações do financiamento'!$C$6-M447)))+T448,"")</f>
        <v/>
      </c>
      <c r="S448" s="21" t="str">
        <f>IF(M448&lt;='Informações do financiamento'!$C$6,P448-R448,"")</f>
        <v/>
      </c>
      <c r="T448" s="22" t="str">
        <f t="shared" si="5"/>
        <v/>
      </c>
      <c r="U448" s="27"/>
    </row>
    <row r="449" spans="1:21" ht="20.25" customHeight="1">
      <c r="A449" s="27"/>
      <c r="B449" s="20" t="str">
        <f>IF(B448&lt;'Informações do financiamento'!$C$6,('Tabelas com amortização extra'!B448+1),"")</f>
        <v/>
      </c>
      <c r="C449" s="21" t="str">
        <f>IF(B449&lt;='Informações do financiamento'!$C$6,H448,"")</f>
        <v/>
      </c>
      <c r="D449" s="21" t="str">
        <f>IF(B449&lt;='Informações do financiamento'!$C$6,C449*($C$2),"")</f>
        <v/>
      </c>
      <c r="E449" s="21" t="str">
        <f>IF(B449&lt;='Informações do financiamento'!$C$6,C449+D449,"")</f>
        <v/>
      </c>
      <c r="F449" s="21" t="str">
        <f>IF(I448=0,IF(B449&lt;='Informações do financiamento'!$C$6,F448,""),IF(B449&lt;='Informações do financiamento'!$C$6,H448/('Informações do financiamento'!$C$6-B449+1),""))</f>
        <v/>
      </c>
      <c r="G449" s="21" t="str">
        <f>IF(B449&lt;='Informações do financiamento'!$C$6,F449+D449+I449,"")</f>
        <v/>
      </c>
      <c r="H449" s="21" t="str">
        <f>IF(B449&lt;='Informações do financiamento'!$C$6,E449-G449,"")</f>
        <v/>
      </c>
      <c r="I449" s="22" t="str">
        <f t="shared" si="3"/>
        <v/>
      </c>
      <c r="J449" s="38"/>
      <c r="K449" s="38"/>
      <c r="L449" s="38"/>
      <c r="M449" s="20" t="str">
        <f t="shared" si="4"/>
        <v/>
      </c>
      <c r="N449" s="21" t="str">
        <f>IF(M449&lt;='Informações do financiamento'!$C$6,S448,"")</f>
        <v/>
      </c>
      <c r="O449" s="21" t="str">
        <f>IF(M449&lt;='Informações do financiamento'!$C$6,N449*($C$2),"")</f>
        <v/>
      </c>
      <c r="P449" s="21" t="str">
        <f>IF(M449&lt;='Informações do financiamento'!$C$6,N449+O449,"")</f>
        <v/>
      </c>
      <c r="Q449" s="21" t="str">
        <f>IF(M449&lt;='Informações do financiamento'!$C$6,'Tabelas com amortização extra'!R449-'Tabelas com amortização extra'!O449,"")</f>
        <v/>
      </c>
      <c r="R449" s="21" t="str">
        <f>IF(M449&lt;='Informações do financiamento'!$C$6,(N449*$C$2)/(1-(1/(1+$C$2)^('Informações do financiamento'!$C$6-M448)))+T449,"")</f>
        <v/>
      </c>
      <c r="S449" s="21" t="str">
        <f>IF(M449&lt;='Informações do financiamento'!$C$6,P449-R449,"")</f>
        <v/>
      </c>
      <c r="T449" s="22" t="str">
        <f t="shared" si="5"/>
        <v/>
      </c>
      <c r="U449" s="27"/>
    </row>
    <row r="450" spans="1:21" ht="20.25" customHeight="1">
      <c r="A450" s="27"/>
      <c r="B450" s="20" t="str">
        <f>IF(B449&lt;'Informações do financiamento'!$C$6,('Tabelas com amortização extra'!B449+1),"")</f>
        <v/>
      </c>
      <c r="C450" s="21" t="str">
        <f>IF(B450&lt;='Informações do financiamento'!$C$6,H449,"")</f>
        <v/>
      </c>
      <c r="D450" s="21" t="str">
        <f>IF(B450&lt;='Informações do financiamento'!$C$6,C450*($C$2),"")</f>
        <v/>
      </c>
      <c r="E450" s="21" t="str">
        <f>IF(B450&lt;='Informações do financiamento'!$C$6,C450+D450,"")</f>
        <v/>
      </c>
      <c r="F450" s="21" t="str">
        <f>IF(I449=0,IF(B450&lt;='Informações do financiamento'!$C$6,F449,""),IF(B450&lt;='Informações do financiamento'!$C$6,H449/('Informações do financiamento'!$C$6-B450+1),""))</f>
        <v/>
      </c>
      <c r="G450" s="21" t="str">
        <f>IF(B450&lt;='Informações do financiamento'!$C$6,F450+D450+I450,"")</f>
        <v/>
      </c>
      <c r="H450" s="21" t="str">
        <f>IF(B450&lt;='Informações do financiamento'!$C$6,E450-G450,"")</f>
        <v/>
      </c>
      <c r="I450" s="22" t="str">
        <f t="shared" si="3"/>
        <v/>
      </c>
      <c r="J450" s="38"/>
      <c r="K450" s="38"/>
      <c r="L450" s="38"/>
      <c r="M450" s="20" t="str">
        <f t="shared" si="4"/>
        <v/>
      </c>
      <c r="N450" s="21" t="str">
        <f>IF(M450&lt;='Informações do financiamento'!$C$6,S449,"")</f>
        <v/>
      </c>
      <c r="O450" s="21" t="str">
        <f>IF(M450&lt;='Informações do financiamento'!$C$6,N450*($C$2),"")</f>
        <v/>
      </c>
      <c r="P450" s="21" t="str">
        <f>IF(M450&lt;='Informações do financiamento'!$C$6,N450+O450,"")</f>
        <v/>
      </c>
      <c r="Q450" s="21" t="str">
        <f>IF(M450&lt;='Informações do financiamento'!$C$6,'Tabelas com amortização extra'!R450-'Tabelas com amortização extra'!O450,"")</f>
        <v/>
      </c>
      <c r="R450" s="21" t="str">
        <f>IF(M450&lt;='Informações do financiamento'!$C$6,(N450*$C$2)/(1-(1/(1+$C$2)^('Informações do financiamento'!$C$6-M449)))+T450,"")</f>
        <v/>
      </c>
      <c r="S450" s="21" t="str">
        <f>IF(M450&lt;='Informações do financiamento'!$C$6,P450-R450,"")</f>
        <v/>
      </c>
      <c r="T450" s="22" t="str">
        <f t="shared" si="5"/>
        <v/>
      </c>
      <c r="U450" s="27"/>
    </row>
    <row r="451" spans="1:21" ht="20.25" customHeight="1">
      <c r="A451" s="27"/>
      <c r="B451" s="20" t="str">
        <f>IF(B450&lt;'Informações do financiamento'!$C$6,('Tabelas com amortização extra'!B450+1),"")</f>
        <v/>
      </c>
      <c r="C451" s="21" t="str">
        <f>IF(B451&lt;='Informações do financiamento'!$C$6,H450,"")</f>
        <v/>
      </c>
      <c r="D451" s="21" t="str">
        <f>IF(B451&lt;='Informações do financiamento'!$C$6,C451*($C$2),"")</f>
        <v/>
      </c>
      <c r="E451" s="21" t="str">
        <f>IF(B451&lt;='Informações do financiamento'!$C$6,C451+D451,"")</f>
        <v/>
      </c>
      <c r="F451" s="21" t="str">
        <f>IF(I450=0,IF(B451&lt;='Informações do financiamento'!$C$6,F450,""),IF(B451&lt;='Informações do financiamento'!$C$6,H450/('Informações do financiamento'!$C$6-B451+1),""))</f>
        <v/>
      </c>
      <c r="G451" s="21" t="str">
        <f>IF(B451&lt;='Informações do financiamento'!$C$6,F451+D451+I451,"")</f>
        <v/>
      </c>
      <c r="H451" s="21" t="str">
        <f>IF(B451&lt;='Informações do financiamento'!$C$6,E451-G451,"")</f>
        <v/>
      </c>
      <c r="I451" s="22" t="str">
        <f t="shared" si="3"/>
        <v/>
      </c>
      <c r="J451" s="38"/>
      <c r="K451" s="38"/>
      <c r="L451" s="38"/>
      <c r="M451" s="20" t="str">
        <f t="shared" si="4"/>
        <v/>
      </c>
      <c r="N451" s="21" t="str">
        <f>IF(M451&lt;='Informações do financiamento'!$C$6,S450,"")</f>
        <v/>
      </c>
      <c r="O451" s="21" t="str">
        <f>IF(M451&lt;='Informações do financiamento'!$C$6,N451*($C$2),"")</f>
        <v/>
      </c>
      <c r="P451" s="21" t="str">
        <f>IF(M451&lt;='Informações do financiamento'!$C$6,N451+O451,"")</f>
        <v/>
      </c>
      <c r="Q451" s="21" t="str">
        <f>IF(M451&lt;='Informações do financiamento'!$C$6,'Tabelas com amortização extra'!R451-'Tabelas com amortização extra'!O451,"")</f>
        <v/>
      </c>
      <c r="R451" s="21" t="str">
        <f>IF(M451&lt;='Informações do financiamento'!$C$6,(N451*$C$2)/(1-(1/(1+$C$2)^('Informações do financiamento'!$C$6-M450)))+T451,"")</f>
        <v/>
      </c>
      <c r="S451" s="21" t="str">
        <f>IF(M451&lt;='Informações do financiamento'!$C$6,P451-R451,"")</f>
        <v/>
      </c>
      <c r="T451" s="22" t="str">
        <f t="shared" si="5"/>
        <v/>
      </c>
      <c r="U451" s="27"/>
    </row>
    <row r="452" spans="1:21" ht="20.25" customHeight="1">
      <c r="A452" s="27"/>
      <c r="B452" s="20" t="str">
        <f>IF(B451&lt;'Informações do financiamento'!$C$6,('Tabelas com amortização extra'!B451+1),"")</f>
        <v/>
      </c>
      <c r="C452" s="21" t="str">
        <f>IF(B452&lt;='Informações do financiamento'!$C$6,H451,"")</f>
        <v/>
      </c>
      <c r="D452" s="21" t="str">
        <f>IF(B452&lt;='Informações do financiamento'!$C$6,C452*($C$2),"")</f>
        <v/>
      </c>
      <c r="E452" s="21" t="str">
        <f>IF(B452&lt;='Informações do financiamento'!$C$6,C452+D452,"")</f>
        <v/>
      </c>
      <c r="F452" s="21" t="str">
        <f>IF(I451=0,IF(B452&lt;='Informações do financiamento'!$C$6,F451,""),IF(B452&lt;='Informações do financiamento'!$C$6,H451/('Informações do financiamento'!$C$6-B452+1),""))</f>
        <v/>
      </c>
      <c r="G452" s="21" t="str">
        <f>IF(B452&lt;='Informações do financiamento'!$C$6,F452+D452+I452,"")</f>
        <v/>
      </c>
      <c r="H452" s="21" t="str">
        <f>IF(B452&lt;='Informações do financiamento'!$C$6,E452-G452,"")</f>
        <v/>
      </c>
      <c r="I452" s="22" t="str">
        <f t="shared" si="3"/>
        <v/>
      </c>
      <c r="J452" s="38"/>
      <c r="K452" s="38"/>
      <c r="L452" s="38"/>
      <c r="M452" s="20" t="str">
        <f t="shared" si="4"/>
        <v/>
      </c>
      <c r="N452" s="21" t="str">
        <f>IF(M452&lt;='Informações do financiamento'!$C$6,S451,"")</f>
        <v/>
      </c>
      <c r="O452" s="21" t="str">
        <f>IF(M452&lt;='Informações do financiamento'!$C$6,N452*($C$2),"")</f>
        <v/>
      </c>
      <c r="P452" s="21" t="str">
        <f>IF(M452&lt;='Informações do financiamento'!$C$6,N452+O452,"")</f>
        <v/>
      </c>
      <c r="Q452" s="21" t="str">
        <f>IF(M452&lt;='Informações do financiamento'!$C$6,'Tabelas com amortização extra'!R452-'Tabelas com amortização extra'!O452,"")</f>
        <v/>
      </c>
      <c r="R452" s="21" t="str">
        <f>IF(M452&lt;='Informações do financiamento'!$C$6,(N452*$C$2)/(1-(1/(1+$C$2)^('Informações do financiamento'!$C$6-M451)))+T452,"")</f>
        <v/>
      </c>
      <c r="S452" s="21" t="str">
        <f>IF(M452&lt;='Informações do financiamento'!$C$6,P452-R452,"")</f>
        <v/>
      </c>
      <c r="T452" s="22" t="str">
        <f t="shared" si="5"/>
        <v/>
      </c>
      <c r="U452" s="27"/>
    </row>
    <row r="453" spans="1:21" ht="20.25" customHeight="1">
      <c r="A453" s="27"/>
      <c r="B453" s="20" t="str">
        <f>IF(B452&lt;'Informações do financiamento'!$C$6,('Tabelas com amortização extra'!B452+1),"")</f>
        <v/>
      </c>
      <c r="C453" s="21" t="str">
        <f>IF(B453&lt;='Informações do financiamento'!$C$6,H452,"")</f>
        <v/>
      </c>
      <c r="D453" s="21" t="str">
        <f>IF(B453&lt;='Informações do financiamento'!$C$6,C453*($C$2),"")</f>
        <v/>
      </c>
      <c r="E453" s="21" t="str">
        <f>IF(B453&lt;='Informações do financiamento'!$C$6,C453+D453,"")</f>
        <v/>
      </c>
      <c r="F453" s="21" t="str">
        <f>IF(I452=0,IF(B453&lt;='Informações do financiamento'!$C$6,F452,""),IF(B453&lt;='Informações do financiamento'!$C$6,H452/('Informações do financiamento'!$C$6-B453+1),""))</f>
        <v/>
      </c>
      <c r="G453" s="21" t="str">
        <f>IF(B453&lt;='Informações do financiamento'!$C$6,F453+D453+I453,"")</f>
        <v/>
      </c>
      <c r="H453" s="21" t="str">
        <f>IF(B453&lt;='Informações do financiamento'!$C$6,E453-G453,"")</f>
        <v/>
      </c>
      <c r="I453" s="22" t="str">
        <f t="shared" si="3"/>
        <v/>
      </c>
      <c r="J453" s="38"/>
      <c r="K453" s="38"/>
      <c r="L453" s="38"/>
      <c r="M453" s="20" t="str">
        <f t="shared" si="4"/>
        <v/>
      </c>
      <c r="N453" s="21" t="str">
        <f>IF(M453&lt;='Informações do financiamento'!$C$6,S452,"")</f>
        <v/>
      </c>
      <c r="O453" s="21" t="str">
        <f>IF(M453&lt;='Informações do financiamento'!$C$6,N453*($C$2),"")</f>
        <v/>
      </c>
      <c r="P453" s="21" t="str">
        <f>IF(M453&lt;='Informações do financiamento'!$C$6,N453+O453,"")</f>
        <v/>
      </c>
      <c r="Q453" s="21" t="str">
        <f>IF(M453&lt;='Informações do financiamento'!$C$6,'Tabelas com amortização extra'!R453-'Tabelas com amortização extra'!O453,"")</f>
        <v/>
      </c>
      <c r="R453" s="21" t="str">
        <f>IF(M453&lt;='Informações do financiamento'!$C$6,(N453*$C$2)/(1-(1/(1+$C$2)^('Informações do financiamento'!$C$6-M452)))+T453,"")</f>
        <v/>
      </c>
      <c r="S453" s="21" t="str">
        <f>IF(M453&lt;='Informações do financiamento'!$C$6,P453-R453,"")</f>
        <v/>
      </c>
      <c r="T453" s="22" t="str">
        <f t="shared" si="5"/>
        <v/>
      </c>
      <c r="U453" s="27"/>
    </row>
    <row r="454" spans="1:21" ht="20.25" customHeight="1">
      <c r="A454" s="27"/>
      <c r="B454" s="20" t="str">
        <f>IF(B453&lt;'Informações do financiamento'!$C$6,('Tabelas com amortização extra'!B453+1),"")</f>
        <v/>
      </c>
      <c r="C454" s="21" t="str">
        <f>IF(B454&lt;='Informações do financiamento'!$C$6,H453,"")</f>
        <v/>
      </c>
      <c r="D454" s="21" t="str">
        <f>IF(B454&lt;='Informações do financiamento'!$C$6,C454*($C$2),"")</f>
        <v/>
      </c>
      <c r="E454" s="21" t="str">
        <f>IF(B454&lt;='Informações do financiamento'!$C$6,C454+D454,"")</f>
        <v/>
      </c>
      <c r="F454" s="21" t="str">
        <f>IF(I453=0,IF(B454&lt;='Informações do financiamento'!$C$6,F453,""),IF(B454&lt;='Informações do financiamento'!$C$6,H453/('Informações do financiamento'!$C$6-B454+1),""))</f>
        <v/>
      </c>
      <c r="G454" s="21" t="str">
        <f>IF(B454&lt;='Informações do financiamento'!$C$6,F454+D454+I454,"")</f>
        <v/>
      </c>
      <c r="H454" s="21" t="str">
        <f>IF(B454&lt;='Informações do financiamento'!$C$6,E454-G454,"")</f>
        <v/>
      </c>
      <c r="I454" s="22" t="str">
        <f t="shared" si="3"/>
        <v/>
      </c>
      <c r="J454" s="38"/>
      <c r="K454" s="38"/>
      <c r="L454" s="38"/>
      <c r="M454" s="20" t="str">
        <f t="shared" si="4"/>
        <v/>
      </c>
      <c r="N454" s="21" t="str">
        <f>IF(M454&lt;='Informações do financiamento'!$C$6,S453,"")</f>
        <v/>
      </c>
      <c r="O454" s="21" t="str">
        <f>IF(M454&lt;='Informações do financiamento'!$C$6,N454*($C$2),"")</f>
        <v/>
      </c>
      <c r="P454" s="21" t="str">
        <f>IF(M454&lt;='Informações do financiamento'!$C$6,N454+O454,"")</f>
        <v/>
      </c>
      <c r="Q454" s="21" t="str">
        <f>IF(M454&lt;='Informações do financiamento'!$C$6,'Tabelas com amortização extra'!R454-'Tabelas com amortização extra'!O454,"")</f>
        <v/>
      </c>
      <c r="R454" s="21" t="str">
        <f>IF(M454&lt;='Informações do financiamento'!$C$6,(N454*$C$2)/(1-(1/(1+$C$2)^('Informações do financiamento'!$C$6-M453)))+T454,"")</f>
        <v/>
      </c>
      <c r="S454" s="21" t="str">
        <f>IF(M454&lt;='Informações do financiamento'!$C$6,P454-R454,"")</f>
        <v/>
      </c>
      <c r="T454" s="22" t="str">
        <f t="shared" si="5"/>
        <v/>
      </c>
      <c r="U454" s="27"/>
    </row>
    <row r="455" spans="1:21" ht="20.25" customHeight="1">
      <c r="A455" s="27"/>
      <c r="B455" s="20" t="str">
        <f>IF(B454&lt;'Informações do financiamento'!$C$6,('Tabelas com amortização extra'!B454+1),"")</f>
        <v/>
      </c>
      <c r="C455" s="21" t="str">
        <f>IF(B455&lt;='Informações do financiamento'!$C$6,H454,"")</f>
        <v/>
      </c>
      <c r="D455" s="21" t="str">
        <f>IF(B455&lt;='Informações do financiamento'!$C$6,C455*($C$2),"")</f>
        <v/>
      </c>
      <c r="E455" s="21" t="str">
        <f>IF(B455&lt;='Informações do financiamento'!$C$6,C455+D455,"")</f>
        <v/>
      </c>
      <c r="F455" s="21" t="str">
        <f>IF(I454=0,IF(B455&lt;='Informações do financiamento'!$C$6,F454,""),IF(B455&lt;='Informações do financiamento'!$C$6,H454/('Informações do financiamento'!$C$6-B455+1),""))</f>
        <v/>
      </c>
      <c r="G455" s="21" t="str">
        <f>IF(B455&lt;='Informações do financiamento'!$C$6,F455+D455+I455,"")</f>
        <v/>
      </c>
      <c r="H455" s="21" t="str">
        <f>IF(B455&lt;='Informações do financiamento'!$C$6,E455-G455,"")</f>
        <v/>
      </c>
      <c r="I455" s="22" t="str">
        <f t="shared" si="3"/>
        <v/>
      </c>
      <c r="J455" s="38"/>
      <c r="K455" s="38"/>
      <c r="L455" s="38"/>
      <c r="M455" s="20" t="str">
        <f t="shared" si="4"/>
        <v/>
      </c>
      <c r="N455" s="21" t="str">
        <f>IF(M455&lt;='Informações do financiamento'!$C$6,S454,"")</f>
        <v/>
      </c>
      <c r="O455" s="21" t="str">
        <f>IF(M455&lt;='Informações do financiamento'!$C$6,N455*($C$2),"")</f>
        <v/>
      </c>
      <c r="P455" s="21" t="str">
        <f>IF(M455&lt;='Informações do financiamento'!$C$6,N455+O455,"")</f>
        <v/>
      </c>
      <c r="Q455" s="21" t="str">
        <f>IF(M455&lt;='Informações do financiamento'!$C$6,'Tabelas com amortização extra'!R455-'Tabelas com amortização extra'!O455,"")</f>
        <v/>
      </c>
      <c r="R455" s="21" t="str">
        <f>IF(M455&lt;='Informações do financiamento'!$C$6,(N455*$C$2)/(1-(1/(1+$C$2)^('Informações do financiamento'!$C$6-M454)))+T455,"")</f>
        <v/>
      </c>
      <c r="S455" s="21" t="str">
        <f>IF(M455&lt;='Informações do financiamento'!$C$6,P455-R455,"")</f>
        <v/>
      </c>
      <c r="T455" s="22" t="str">
        <f t="shared" si="5"/>
        <v/>
      </c>
      <c r="U455" s="27"/>
    </row>
    <row r="456" spans="1:21" ht="20.25" customHeight="1">
      <c r="A456" s="27"/>
      <c r="B456" s="20" t="str">
        <f>IF(B455&lt;'Informações do financiamento'!$C$6,('Tabelas com amortização extra'!B455+1),"")</f>
        <v/>
      </c>
      <c r="C456" s="21" t="str">
        <f>IF(B456&lt;='Informações do financiamento'!$C$6,H455,"")</f>
        <v/>
      </c>
      <c r="D456" s="21" t="str">
        <f>IF(B456&lt;='Informações do financiamento'!$C$6,C456*($C$2),"")</f>
        <v/>
      </c>
      <c r="E456" s="21" t="str">
        <f>IF(B456&lt;='Informações do financiamento'!$C$6,C456+D456,"")</f>
        <v/>
      </c>
      <c r="F456" s="21" t="str">
        <f>IF(I455=0,IF(B456&lt;='Informações do financiamento'!$C$6,F455,""),IF(B456&lt;='Informações do financiamento'!$C$6,H455/('Informações do financiamento'!$C$6-B456+1),""))</f>
        <v/>
      </c>
      <c r="G456" s="21" t="str">
        <f>IF(B456&lt;='Informações do financiamento'!$C$6,F456+D456+I456,"")</f>
        <v/>
      </c>
      <c r="H456" s="21" t="str">
        <f>IF(B456&lt;='Informações do financiamento'!$C$6,E456-G456,"")</f>
        <v/>
      </c>
      <c r="I456" s="22" t="str">
        <f t="shared" si="3"/>
        <v/>
      </c>
      <c r="J456" s="38"/>
      <c r="K456" s="38"/>
      <c r="L456" s="38"/>
      <c r="M456" s="20" t="str">
        <f t="shared" si="4"/>
        <v/>
      </c>
      <c r="N456" s="21" t="str">
        <f>IF(M456&lt;='Informações do financiamento'!$C$6,S455,"")</f>
        <v/>
      </c>
      <c r="O456" s="21" t="str">
        <f>IF(M456&lt;='Informações do financiamento'!$C$6,N456*($C$2),"")</f>
        <v/>
      </c>
      <c r="P456" s="21" t="str">
        <f>IF(M456&lt;='Informações do financiamento'!$C$6,N456+O456,"")</f>
        <v/>
      </c>
      <c r="Q456" s="21" t="str">
        <f>IF(M456&lt;='Informações do financiamento'!$C$6,'Tabelas com amortização extra'!R456-'Tabelas com amortização extra'!O456,"")</f>
        <v/>
      </c>
      <c r="R456" s="21" t="str">
        <f>IF(M456&lt;='Informações do financiamento'!$C$6,(N456*$C$2)/(1-(1/(1+$C$2)^('Informações do financiamento'!$C$6-M455)))+T456,"")</f>
        <v/>
      </c>
      <c r="S456" s="21" t="str">
        <f>IF(M456&lt;='Informações do financiamento'!$C$6,P456-R456,"")</f>
        <v/>
      </c>
      <c r="T456" s="22" t="str">
        <f t="shared" si="5"/>
        <v/>
      </c>
      <c r="U456" s="27"/>
    </row>
    <row r="457" spans="1:21" ht="20.25" customHeight="1">
      <c r="A457" s="27"/>
      <c r="B457" s="20" t="str">
        <f>IF(B456&lt;'Informações do financiamento'!$C$6,('Tabelas com amortização extra'!B456+1),"")</f>
        <v/>
      </c>
      <c r="C457" s="21" t="str">
        <f>IF(B457&lt;='Informações do financiamento'!$C$6,H456,"")</f>
        <v/>
      </c>
      <c r="D457" s="21" t="str">
        <f>IF(B457&lt;='Informações do financiamento'!$C$6,C457*($C$2),"")</f>
        <v/>
      </c>
      <c r="E457" s="21" t="str">
        <f>IF(B457&lt;='Informações do financiamento'!$C$6,C457+D457,"")</f>
        <v/>
      </c>
      <c r="F457" s="21" t="str">
        <f>IF(I456=0,IF(B457&lt;='Informações do financiamento'!$C$6,F456,""),IF(B457&lt;='Informações do financiamento'!$C$6,H456/('Informações do financiamento'!$C$6-B457+1),""))</f>
        <v/>
      </c>
      <c r="G457" s="21" t="str">
        <f>IF(B457&lt;='Informações do financiamento'!$C$6,F457+D457+I457,"")</f>
        <v/>
      </c>
      <c r="H457" s="21" t="str">
        <f>IF(B457&lt;='Informações do financiamento'!$C$6,E457-G457,"")</f>
        <v/>
      </c>
      <c r="I457" s="22" t="str">
        <f t="shared" si="3"/>
        <v/>
      </c>
      <c r="J457" s="38"/>
      <c r="K457" s="38"/>
      <c r="L457" s="38"/>
      <c r="M457" s="20" t="str">
        <f t="shared" si="4"/>
        <v/>
      </c>
      <c r="N457" s="21" t="str">
        <f>IF(M457&lt;='Informações do financiamento'!$C$6,S456,"")</f>
        <v/>
      </c>
      <c r="O457" s="21" t="str">
        <f>IF(M457&lt;='Informações do financiamento'!$C$6,N457*($C$2),"")</f>
        <v/>
      </c>
      <c r="P457" s="21" t="str">
        <f>IF(M457&lt;='Informações do financiamento'!$C$6,N457+O457,"")</f>
        <v/>
      </c>
      <c r="Q457" s="21" t="str">
        <f>IF(M457&lt;='Informações do financiamento'!$C$6,'Tabelas com amortização extra'!R457-'Tabelas com amortização extra'!O457,"")</f>
        <v/>
      </c>
      <c r="R457" s="21" t="str">
        <f>IF(M457&lt;='Informações do financiamento'!$C$6,(N457*$C$2)/(1-(1/(1+$C$2)^('Informações do financiamento'!$C$6-M456)))+T457,"")</f>
        <v/>
      </c>
      <c r="S457" s="21" t="str">
        <f>IF(M457&lt;='Informações do financiamento'!$C$6,P457-R457,"")</f>
        <v/>
      </c>
      <c r="T457" s="22" t="str">
        <f t="shared" si="5"/>
        <v/>
      </c>
      <c r="U457" s="27"/>
    </row>
    <row r="458" spans="1:21" ht="20.25" customHeight="1">
      <c r="A458" s="27"/>
      <c r="B458" s="20" t="str">
        <f>IF(B457&lt;'Informações do financiamento'!$C$6,('Tabelas com amortização extra'!B457+1),"")</f>
        <v/>
      </c>
      <c r="C458" s="21" t="str">
        <f>IF(B458&lt;='Informações do financiamento'!$C$6,H457,"")</f>
        <v/>
      </c>
      <c r="D458" s="21" t="str">
        <f>IF(B458&lt;='Informações do financiamento'!$C$6,C458*($C$2),"")</f>
        <v/>
      </c>
      <c r="E458" s="21" t="str">
        <f>IF(B458&lt;='Informações do financiamento'!$C$6,C458+D458,"")</f>
        <v/>
      </c>
      <c r="F458" s="21" t="str">
        <f>IF(I457=0,IF(B458&lt;='Informações do financiamento'!$C$6,F457,""),IF(B458&lt;='Informações do financiamento'!$C$6,H457/('Informações do financiamento'!$C$6-B458+1),""))</f>
        <v/>
      </c>
      <c r="G458" s="21" t="str">
        <f>IF(B458&lt;='Informações do financiamento'!$C$6,F458+D458+I458,"")</f>
        <v/>
      </c>
      <c r="H458" s="21" t="str">
        <f>IF(B458&lt;='Informações do financiamento'!$C$6,E458-G458,"")</f>
        <v/>
      </c>
      <c r="I458" s="22" t="str">
        <f t="shared" si="3"/>
        <v/>
      </c>
      <c r="J458" s="38"/>
      <c r="K458" s="38"/>
      <c r="L458" s="38"/>
      <c r="M458" s="20" t="str">
        <f t="shared" si="4"/>
        <v/>
      </c>
      <c r="N458" s="21" t="str">
        <f>IF(M458&lt;='Informações do financiamento'!$C$6,S457,"")</f>
        <v/>
      </c>
      <c r="O458" s="21" t="str">
        <f>IF(M458&lt;='Informações do financiamento'!$C$6,N458*($C$2),"")</f>
        <v/>
      </c>
      <c r="P458" s="21" t="str">
        <f>IF(M458&lt;='Informações do financiamento'!$C$6,N458+O458,"")</f>
        <v/>
      </c>
      <c r="Q458" s="21" t="str">
        <f>IF(M458&lt;='Informações do financiamento'!$C$6,'Tabelas com amortização extra'!R458-'Tabelas com amortização extra'!O458,"")</f>
        <v/>
      </c>
      <c r="R458" s="21" t="str">
        <f>IF(M458&lt;='Informações do financiamento'!$C$6,(N458*$C$2)/(1-(1/(1+$C$2)^('Informações do financiamento'!$C$6-M457)))+T458,"")</f>
        <v/>
      </c>
      <c r="S458" s="21" t="str">
        <f>IF(M458&lt;='Informações do financiamento'!$C$6,P458-R458,"")</f>
        <v/>
      </c>
      <c r="T458" s="22" t="str">
        <f t="shared" si="5"/>
        <v/>
      </c>
      <c r="U458" s="27"/>
    </row>
    <row r="459" spans="1:21" ht="20.25" customHeight="1">
      <c r="A459" s="27"/>
      <c r="B459" s="20" t="str">
        <f>IF(B458&lt;'Informações do financiamento'!$C$6,('Tabelas com amortização extra'!B458+1),"")</f>
        <v/>
      </c>
      <c r="C459" s="21" t="str">
        <f>IF(B459&lt;='Informações do financiamento'!$C$6,H458,"")</f>
        <v/>
      </c>
      <c r="D459" s="21" t="str">
        <f>IF(B459&lt;='Informações do financiamento'!$C$6,C459*($C$2),"")</f>
        <v/>
      </c>
      <c r="E459" s="21" t="str">
        <f>IF(B459&lt;='Informações do financiamento'!$C$6,C459+D459,"")</f>
        <v/>
      </c>
      <c r="F459" s="21" t="str">
        <f>IF(I458=0,IF(B459&lt;='Informações do financiamento'!$C$6,F458,""),IF(B459&lt;='Informações do financiamento'!$C$6,H458/('Informações do financiamento'!$C$6-B459+1),""))</f>
        <v/>
      </c>
      <c r="G459" s="21" t="str">
        <f>IF(B459&lt;='Informações do financiamento'!$C$6,F459+D459+I459,"")</f>
        <v/>
      </c>
      <c r="H459" s="21" t="str">
        <f>IF(B459&lt;='Informações do financiamento'!$C$6,E459-G459,"")</f>
        <v/>
      </c>
      <c r="I459" s="22" t="str">
        <f t="shared" si="3"/>
        <v/>
      </c>
      <c r="J459" s="38"/>
      <c r="K459" s="38"/>
      <c r="L459" s="38"/>
      <c r="M459" s="20" t="str">
        <f t="shared" si="4"/>
        <v/>
      </c>
      <c r="N459" s="21" t="str">
        <f>IF(M459&lt;='Informações do financiamento'!$C$6,S458,"")</f>
        <v/>
      </c>
      <c r="O459" s="21" t="str">
        <f>IF(M459&lt;='Informações do financiamento'!$C$6,N459*($C$2),"")</f>
        <v/>
      </c>
      <c r="P459" s="21" t="str">
        <f>IF(M459&lt;='Informações do financiamento'!$C$6,N459+O459,"")</f>
        <v/>
      </c>
      <c r="Q459" s="21" t="str">
        <f>IF(M459&lt;='Informações do financiamento'!$C$6,'Tabelas com amortização extra'!R459-'Tabelas com amortização extra'!O459,"")</f>
        <v/>
      </c>
      <c r="R459" s="21" t="str">
        <f>IF(M459&lt;='Informações do financiamento'!$C$6,(N459*$C$2)/(1-(1/(1+$C$2)^('Informações do financiamento'!$C$6-M458)))+T459,"")</f>
        <v/>
      </c>
      <c r="S459" s="21" t="str">
        <f>IF(M459&lt;='Informações do financiamento'!$C$6,P459-R459,"")</f>
        <v/>
      </c>
      <c r="T459" s="22" t="str">
        <f t="shared" si="5"/>
        <v/>
      </c>
      <c r="U459" s="27"/>
    </row>
    <row r="460" spans="1:21" ht="20.25" customHeight="1">
      <c r="A460" s="27"/>
      <c r="B460" s="20" t="str">
        <f>IF(B459&lt;'Informações do financiamento'!$C$6,('Tabelas com amortização extra'!B459+1),"")</f>
        <v/>
      </c>
      <c r="C460" s="21" t="str">
        <f>IF(B460&lt;='Informações do financiamento'!$C$6,H459,"")</f>
        <v/>
      </c>
      <c r="D460" s="21" t="str">
        <f>IF(B460&lt;='Informações do financiamento'!$C$6,C460*($C$2),"")</f>
        <v/>
      </c>
      <c r="E460" s="21" t="str">
        <f>IF(B460&lt;='Informações do financiamento'!$C$6,C460+D460,"")</f>
        <v/>
      </c>
      <c r="F460" s="21" t="str">
        <f>IF(I459=0,IF(B460&lt;='Informações do financiamento'!$C$6,F459,""),IF(B460&lt;='Informações do financiamento'!$C$6,H459/('Informações do financiamento'!$C$6-B460+1),""))</f>
        <v/>
      </c>
      <c r="G460" s="21" t="str">
        <f>IF(B460&lt;='Informações do financiamento'!$C$6,F460+D460+I460,"")</f>
        <v/>
      </c>
      <c r="H460" s="21" t="str">
        <f>IF(B460&lt;='Informações do financiamento'!$C$6,E460-G460,"")</f>
        <v/>
      </c>
      <c r="I460" s="22" t="str">
        <f t="shared" si="3"/>
        <v/>
      </c>
      <c r="J460" s="38"/>
      <c r="K460" s="38"/>
      <c r="L460" s="38"/>
      <c r="M460" s="20" t="str">
        <f t="shared" si="4"/>
        <v/>
      </c>
      <c r="N460" s="21" t="str">
        <f>IF(M460&lt;='Informações do financiamento'!$C$6,S459,"")</f>
        <v/>
      </c>
      <c r="O460" s="21" t="str">
        <f>IF(M460&lt;='Informações do financiamento'!$C$6,N460*($C$2),"")</f>
        <v/>
      </c>
      <c r="P460" s="21" t="str">
        <f>IF(M460&lt;='Informações do financiamento'!$C$6,N460+O460,"")</f>
        <v/>
      </c>
      <c r="Q460" s="21" t="str">
        <f>IF(M460&lt;='Informações do financiamento'!$C$6,'Tabelas com amortização extra'!R460-'Tabelas com amortização extra'!O460,"")</f>
        <v/>
      </c>
      <c r="R460" s="21" t="str">
        <f>IF(M460&lt;='Informações do financiamento'!$C$6,(N460*$C$2)/(1-(1/(1+$C$2)^('Informações do financiamento'!$C$6-M459)))+T460,"")</f>
        <v/>
      </c>
      <c r="S460" s="21" t="str">
        <f>IF(M460&lt;='Informações do financiamento'!$C$6,P460-R460,"")</f>
        <v/>
      </c>
      <c r="T460" s="22" t="str">
        <f t="shared" si="5"/>
        <v/>
      </c>
      <c r="U460" s="27"/>
    </row>
    <row r="461" spans="1:21" ht="20.25" customHeight="1">
      <c r="A461" s="27"/>
      <c r="B461" s="20" t="str">
        <f>IF(B460&lt;'Informações do financiamento'!$C$6,('Tabelas com amortização extra'!B460+1),"")</f>
        <v/>
      </c>
      <c r="C461" s="21" t="str">
        <f>IF(B461&lt;='Informações do financiamento'!$C$6,H460,"")</f>
        <v/>
      </c>
      <c r="D461" s="21" t="str">
        <f>IF(B461&lt;='Informações do financiamento'!$C$6,C461*($C$2),"")</f>
        <v/>
      </c>
      <c r="E461" s="21" t="str">
        <f>IF(B461&lt;='Informações do financiamento'!$C$6,C461+D461,"")</f>
        <v/>
      </c>
      <c r="F461" s="21" t="str">
        <f>IF(I460=0,IF(B461&lt;='Informações do financiamento'!$C$6,F460,""),IF(B461&lt;='Informações do financiamento'!$C$6,H460/('Informações do financiamento'!$C$6-B461+1),""))</f>
        <v/>
      </c>
      <c r="G461" s="21" t="str">
        <f>IF(B461&lt;='Informações do financiamento'!$C$6,F461+D461+I461,"")</f>
        <v/>
      </c>
      <c r="H461" s="21" t="str">
        <f>IF(B461&lt;='Informações do financiamento'!$C$6,E461-G461,"")</f>
        <v/>
      </c>
      <c r="I461" s="22" t="str">
        <f t="shared" si="3"/>
        <v/>
      </c>
      <c r="J461" s="38"/>
      <c r="K461" s="38"/>
      <c r="L461" s="38"/>
      <c r="M461" s="20" t="str">
        <f t="shared" si="4"/>
        <v/>
      </c>
      <c r="N461" s="21" t="str">
        <f>IF(M461&lt;='Informações do financiamento'!$C$6,S460,"")</f>
        <v/>
      </c>
      <c r="O461" s="21" t="str">
        <f>IF(M461&lt;='Informações do financiamento'!$C$6,N461*($C$2),"")</f>
        <v/>
      </c>
      <c r="P461" s="21" t="str">
        <f>IF(M461&lt;='Informações do financiamento'!$C$6,N461+O461,"")</f>
        <v/>
      </c>
      <c r="Q461" s="21" t="str">
        <f>IF(M461&lt;='Informações do financiamento'!$C$6,'Tabelas com amortização extra'!R461-'Tabelas com amortização extra'!O461,"")</f>
        <v/>
      </c>
      <c r="R461" s="21" t="str">
        <f>IF(M461&lt;='Informações do financiamento'!$C$6,(N461*$C$2)/(1-(1/(1+$C$2)^('Informações do financiamento'!$C$6-M460)))+T461,"")</f>
        <v/>
      </c>
      <c r="S461" s="21" t="str">
        <f>IF(M461&lt;='Informações do financiamento'!$C$6,P461-R461,"")</f>
        <v/>
      </c>
      <c r="T461" s="22" t="str">
        <f t="shared" si="5"/>
        <v/>
      </c>
      <c r="U461" s="27"/>
    </row>
    <row r="462" spans="1:21" ht="20.25" customHeight="1">
      <c r="A462" s="27"/>
      <c r="B462" s="20" t="str">
        <f>IF(B461&lt;'Informações do financiamento'!$C$6,('Tabelas com amortização extra'!B461+1),"")</f>
        <v/>
      </c>
      <c r="C462" s="21" t="str">
        <f>IF(B462&lt;='Informações do financiamento'!$C$6,H461,"")</f>
        <v/>
      </c>
      <c r="D462" s="21" t="str">
        <f>IF(B462&lt;='Informações do financiamento'!$C$6,C462*($C$2),"")</f>
        <v/>
      </c>
      <c r="E462" s="21" t="str">
        <f>IF(B462&lt;='Informações do financiamento'!$C$6,C462+D462,"")</f>
        <v/>
      </c>
      <c r="F462" s="21" t="str">
        <f>IF(I461=0,IF(B462&lt;='Informações do financiamento'!$C$6,F461,""),IF(B462&lt;='Informações do financiamento'!$C$6,H461/('Informações do financiamento'!$C$6-B462+1),""))</f>
        <v/>
      </c>
      <c r="G462" s="21" t="str">
        <f>IF(B462&lt;='Informações do financiamento'!$C$6,F462+D462+I462,"")</f>
        <v/>
      </c>
      <c r="H462" s="21" t="str">
        <f>IF(B462&lt;='Informações do financiamento'!$C$6,E462-G462,"")</f>
        <v/>
      </c>
      <c r="I462" s="22" t="str">
        <f t="shared" si="3"/>
        <v/>
      </c>
      <c r="J462" s="38"/>
      <c r="K462" s="38"/>
      <c r="L462" s="38"/>
      <c r="M462" s="20" t="str">
        <f t="shared" si="4"/>
        <v/>
      </c>
      <c r="N462" s="21" t="str">
        <f>IF(M462&lt;='Informações do financiamento'!$C$6,S461,"")</f>
        <v/>
      </c>
      <c r="O462" s="21" t="str">
        <f>IF(M462&lt;='Informações do financiamento'!$C$6,N462*($C$2),"")</f>
        <v/>
      </c>
      <c r="P462" s="21" t="str">
        <f>IF(M462&lt;='Informações do financiamento'!$C$6,N462+O462,"")</f>
        <v/>
      </c>
      <c r="Q462" s="21" t="str">
        <f>IF(M462&lt;='Informações do financiamento'!$C$6,'Tabelas com amortização extra'!R462-'Tabelas com amortização extra'!O462,"")</f>
        <v/>
      </c>
      <c r="R462" s="21" t="str">
        <f>IF(M462&lt;='Informações do financiamento'!$C$6,(N462*$C$2)/(1-(1/(1+$C$2)^('Informações do financiamento'!$C$6-M461)))+T462,"")</f>
        <v/>
      </c>
      <c r="S462" s="21" t="str">
        <f>IF(M462&lt;='Informações do financiamento'!$C$6,P462-R462,"")</f>
        <v/>
      </c>
      <c r="T462" s="22" t="str">
        <f t="shared" si="5"/>
        <v/>
      </c>
      <c r="U462" s="27"/>
    </row>
    <row r="463" spans="1:21" ht="20.25" customHeight="1">
      <c r="A463" s="27"/>
      <c r="B463" s="20" t="str">
        <f>IF(B462&lt;'Informações do financiamento'!$C$6,('Tabelas com amortização extra'!B462+1),"")</f>
        <v/>
      </c>
      <c r="C463" s="21" t="str">
        <f>IF(B463&lt;='Informações do financiamento'!$C$6,H462,"")</f>
        <v/>
      </c>
      <c r="D463" s="21" t="str">
        <f>IF(B463&lt;='Informações do financiamento'!$C$6,C463*($C$2),"")</f>
        <v/>
      </c>
      <c r="E463" s="21" t="str">
        <f>IF(B463&lt;='Informações do financiamento'!$C$6,C463+D463,"")</f>
        <v/>
      </c>
      <c r="F463" s="21" t="str">
        <f>IF(I462=0,IF(B463&lt;='Informações do financiamento'!$C$6,F462,""),IF(B463&lt;='Informações do financiamento'!$C$6,H462/('Informações do financiamento'!$C$6-B463+1),""))</f>
        <v/>
      </c>
      <c r="G463" s="21" t="str">
        <f>IF(B463&lt;='Informações do financiamento'!$C$6,F463+D463+I463,"")</f>
        <v/>
      </c>
      <c r="H463" s="21" t="str">
        <f>IF(B463&lt;='Informações do financiamento'!$C$6,E463-G463,"")</f>
        <v/>
      </c>
      <c r="I463" s="22" t="str">
        <f t="shared" si="3"/>
        <v/>
      </c>
      <c r="J463" s="38"/>
      <c r="K463" s="38"/>
      <c r="L463" s="38"/>
      <c r="M463" s="20" t="str">
        <f t="shared" si="4"/>
        <v/>
      </c>
      <c r="N463" s="21" t="str">
        <f>IF(M463&lt;='Informações do financiamento'!$C$6,S462,"")</f>
        <v/>
      </c>
      <c r="O463" s="21" t="str">
        <f>IF(M463&lt;='Informações do financiamento'!$C$6,N463*($C$2),"")</f>
        <v/>
      </c>
      <c r="P463" s="21" t="str">
        <f>IF(M463&lt;='Informações do financiamento'!$C$6,N463+O463,"")</f>
        <v/>
      </c>
      <c r="Q463" s="21" t="str">
        <f>IF(M463&lt;='Informações do financiamento'!$C$6,'Tabelas com amortização extra'!R463-'Tabelas com amortização extra'!O463,"")</f>
        <v/>
      </c>
      <c r="R463" s="21" t="str">
        <f>IF(M463&lt;='Informações do financiamento'!$C$6,(N463*$C$2)/(1-(1/(1+$C$2)^('Informações do financiamento'!$C$6-M462)))+T463,"")</f>
        <v/>
      </c>
      <c r="S463" s="21" t="str">
        <f>IF(M463&lt;='Informações do financiamento'!$C$6,P463-R463,"")</f>
        <v/>
      </c>
      <c r="T463" s="22" t="str">
        <f t="shared" si="5"/>
        <v/>
      </c>
      <c r="U463" s="27"/>
    </row>
    <row r="464" spans="1:21" ht="20.25" customHeight="1">
      <c r="A464" s="27"/>
      <c r="B464" s="20" t="str">
        <f>IF(B463&lt;'Informações do financiamento'!$C$6,('Tabelas com amortização extra'!B463+1),"")</f>
        <v/>
      </c>
      <c r="C464" s="21" t="str">
        <f>IF(B464&lt;='Informações do financiamento'!$C$6,H463,"")</f>
        <v/>
      </c>
      <c r="D464" s="21" t="str">
        <f>IF(B464&lt;='Informações do financiamento'!$C$6,C464*($C$2),"")</f>
        <v/>
      </c>
      <c r="E464" s="21" t="str">
        <f>IF(B464&lt;='Informações do financiamento'!$C$6,C464+D464,"")</f>
        <v/>
      </c>
      <c r="F464" s="21" t="str">
        <f>IF(I463=0,IF(B464&lt;='Informações do financiamento'!$C$6,F463,""),IF(B464&lt;='Informações do financiamento'!$C$6,H463/('Informações do financiamento'!$C$6-B464+1),""))</f>
        <v/>
      </c>
      <c r="G464" s="21" t="str">
        <f>IF(B464&lt;='Informações do financiamento'!$C$6,F464+D464+I464,"")</f>
        <v/>
      </c>
      <c r="H464" s="21" t="str">
        <f>IF(B464&lt;='Informações do financiamento'!$C$6,E464-G464,"")</f>
        <v/>
      </c>
      <c r="I464" s="22" t="str">
        <f t="shared" si="3"/>
        <v/>
      </c>
      <c r="J464" s="38"/>
      <c r="K464" s="38"/>
      <c r="L464" s="38"/>
      <c r="M464" s="20" t="str">
        <f t="shared" si="4"/>
        <v/>
      </c>
      <c r="N464" s="21" t="str">
        <f>IF(M464&lt;='Informações do financiamento'!$C$6,S463,"")</f>
        <v/>
      </c>
      <c r="O464" s="21" t="str">
        <f>IF(M464&lt;='Informações do financiamento'!$C$6,N464*($C$2),"")</f>
        <v/>
      </c>
      <c r="P464" s="21" t="str">
        <f>IF(M464&lt;='Informações do financiamento'!$C$6,N464+O464,"")</f>
        <v/>
      </c>
      <c r="Q464" s="21" t="str">
        <f>IF(M464&lt;='Informações do financiamento'!$C$6,'Tabelas com amortização extra'!R464-'Tabelas com amortização extra'!O464,"")</f>
        <v/>
      </c>
      <c r="R464" s="21" t="str">
        <f>IF(M464&lt;='Informações do financiamento'!$C$6,(N464*$C$2)/(1-(1/(1+$C$2)^('Informações do financiamento'!$C$6-M463)))+T464,"")</f>
        <v/>
      </c>
      <c r="S464" s="21" t="str">
        <f>IF(M464&lt;='Informações do financiamento'!$C$6,P464-R464,"")</f>
        <v/>
      </c>
      <c r="T464" s="22" t="str">
        <f t="shared" si="5"/>
        <v/>
      </c>
      <c r="U464" s="27"/>
    </row>
    <row r="465" spans="1:21" ht="20.25" customHeight="1">
      <c r="A465" s="27"/>
      <c r="B465" s="20" t="str">
        <f>IF(B464&lt;'Informações do financiamento'!$C$6,('Tabelas com amortização extra'!B464+1),"")</f>
        <v/>
      </c>
      <c r="C465" s="21" t="str">
        <f>IF(B465&lt;='Informações do financiamento'!$C$6,H464,"")</f>
        <v/>
      </c>
      <c r="D465" s="21" t="str">
        <f>IF(B465&lt;='Informações do financiamento'!$C$6,C465*($C$2),"")</f>
        <v/>
      </c>
      <c r="E465" s="21" t="str">
        <f>IF(B465&lt;='Informações do financiamento'!$C$6,C465+D465,"")</f>
        <v/>
      </c>
      <c r="F465" s="21" t="str">
        <f>IF(I464=0,IF(B465&lt;='Informações do financiamento'!$C$6,F464,""),IF(B465&lt;='Informações do financiamento'!$C$6,H464/('Informações do financiamento'!$C$6-B465+1),""))</f>
        <v/>
      </c>
      <c r="G465" s="21" t="str">
        <f>IF(B465&lt;='Informações do financiamento'!$C$6,F465+D465+I465,"")</f>
        <v/>
      </c>
      <c r="H465" s="21" t="str">
        <f>IF(B465&lt;='Informações do financiamento'!$C$6,E465-G465,"")</f>
        <v/>
      </c>
      <c r="I465" s="22" t="str">
        <f t="shared" si="3"/>
        <v/>
      </c>
      <c r="J465" s="38"/>
      <c r="K465" s="38"/>
      <c r="L465" s="38"/>
      <c r="M465" s="20" t="str">
        <f t="shared" si="4"/>
        <v/>
      </c>
      <c r="N465" s="21" t="str">
        <f>IF(M465&lt;='Informações do financiamento'!$C$6,S464,"")</f>
        <v/>
      </c>
      <c r="O465" s="21" t="str">
        <f>IF(M465&lt;='Informações do financiamento'!$C$6,N465*($C$2),"")</f>
        <v/>
      </c>
      <c r="P465" s="21" t="str">
        <f>IF(M465&lt;='Informações do financiamento'!$C$6,N465+O465,"")</f>
        <v/>
      </c>
      <c r="Q465" s="21" t="str">
        <f>IF(M465&lt;='Informações do financiamento'!$C$6,'Tabelas com amortização extra'!R465-'Tabelas com amortização extra'!O465,"")</f>
        <v/>
      </c>
      <c r="R465" s="21" t="str">
        <f>IF(M465&lt;='Informações do financiamento'!$C$6,(N465*$C$2)/(1-(1/(1+$C$2)^('Informações do financiamento'!$C$6-M464)))+T465,"")</f>
        <v/>
      </c>
      <c r="S465" s="21" t="str">
        <f>IF(M465&lt;='Informações do financiamento'!$C$6,P465-R465,"")</f>
        <v/>
      </c>
      <c r="T465" s="22" t="str">
        <f t="shared" si="5"/>
        <v/>
      </c>
      <c r="U465" s="27"/>
    </row>
    <row r="466" spans="1:21" ht="20.25" customHeight="1">
      <c r="A466" s="27"/>
      <c r="B466" s="20" t="str">
        <f>IF(B465&lt;'Informações do financiamento'!$C$6,('Tabelas com amortização extra'!B465+1),"")</f>
        <v/>
      </c>
      <c r="C466" s="21" t="str">
        <f>IF(B466&lt;='Informações do financiamento'!$C$6,H465,"")</f>
        <v/>
      </c>
      <c r="D466" s="21" t="str">
        <f>IF(B466&lt;='Informações do financiamento'!$C$6,C466*($C$2),"")</f>
        <v/>
      </c>
      <c r="E466" s="21" t="str">
        <f>IF(B466&lt;='Informações do financiamento'!$C$6,C466+D466,"")</f>
        <v/>
      </c>
      <c r="F466" s="21" t="str">
        <f>IF(I465=0,IF(B466&lt;='Informações do financiamento'!$C$6,F465,""),IF(B466&lt;='Informações do financiamento'!$C$6,H465/('Informações do financiamento'!$C$6-B466+1),""))</f>
        <v/>
      </c>
      <c r="G466" s="21" t="str">
        <f>IF(B466&lt;='Informações do financiamento'!$C$6,F466+D466+I466,"")</f>
        <v/>
      </c>
      <c r="H466" s="21" t="str">
        <f>IF(B466&lt;='Informações do financiamento'!$C$6,E466-G466,"")</f>
        <v/>
      </c>
      <c r="I466" s="22" t="str">
        <f t="shared" si="3"/>
        <v/>
      </c>
      <c r="J466" s="38"/>
      <c r="K466" s="38"/>
      <c r="L466" s="38"/>
      <c r="M466" s="20" t="str">
        <f t="shared" si="4"/>
        <v/>
      </c>
      <c r="N466" s="21" t="str">
        <f>IF(M466&lt;='Informações do financiamento'!$C$6,S465,"")</f>
        <v/>
      </c>
      <c r="O466" s="21" t="str">
        <f>IF(M466&lt;='Informações do financiamento'!$C$6,N466*($C$2),"")</f>
        <v/>
      </c>
      <c r="P466" s="21" t="str">
        <f>IF(M466&lt;='Informações do financiamento'!$C$6,N466+O466,"")</f>
        <v/>
      </c>
      <c r="Q466" s="21" t="str">
        <f>IF(M466&lt;='Informações do financiamento'!$C$6,'Tabelas com amortização extra'!R466-'Tabelas com amortização extra'!O466,"")</f>
        <v/>
      </c>
      <c r="R466" s="21" t="str">
        <f>IF(M466&lt;='Informações do financiamento'!$C$6,(N466*$C$2)/(1-(1/(1+$C$2)^('Informações do financiamento'!$C$6-M465)))+T466,"")</f>
        <v/>
      </c>
      <c r="S466" s="21" t="str">
        <f>IF(M466&lt;='Informações do financiamento'!$C$6,P466-R466,"")</f>
        <v/>
      </c>
      <c r="T466" s="22" t="str">
        <f t="shared" si="5"/>
        <v/>
      </c>
      <c r="U466" s="27"/>
    </row>
    <row r="467" spans="1:21" ht="20.25" customHeight="1">
      <c r="A467" s="27"/>
      <c r="B467" s="20" t="str">
        <f>IF(B466&lt;'Informações do financiamento'!$C$6,('Tabelas com amortização extra'!B466+1),"")</f>
        <v/>
      </c>
      <c r="C467" s="21" t="str">
        <f>IF(B467&lt;='Informações do financiamento'!$C$6,H466,"")</f>
        <v/>
      </c>
      <c r="D467" s="21" t="str">
        <f>IF(B467&lt;='Informações do financiamento'!$C$6,C467*($C$2),"")</f>
        <v/>
      </c>
      <c r="E467" s="21" t="str">
        <f>IF(B467&lt;='Informações do financiamento'!$C$6,C467+D467,"")</f>
        <v/>
      </c>
      <c r="F467" s="21" t="str">
        <f>IF(I466=0,IF(B467&lt;='Informações do financiamento'!$C$6,F466,""),IF(B467&lt;='Informações do financiamento'!$C$6,H466/('Informações do financiamento'!$C$6-B467+1),""))</f>
        <v/>
      </c>
      <c r="G467" s="21" t="str">
        <f>IF(B467&lt;='Informações do financiamento'!$C$6,F467+D467+I467,"")</f>
        <v/>
      </c>
      <c r="H467" s="21" t="str">
        <f>IF(B467&lt;='Informações do financiamento'!$C$6,E467-G467,"")</f>
        <v/>
      </c>
      <c r="I467" s="22" t="str">
        <f t="shared" si="3"/>
        <v/>
      </c>
      <c r="J467" s="38"/>
      <c r="K467" s="38"/>
      <c r="L467" s="38"/>
      <c r="M467" s="20" t="str">
        <f t="shared" si="4"/>
        <v/>
      </c>
      <c r="N467" s="21" t="str">
        <f>IF(M467&lt;='Informações do financiamento'!$C$6,S466,"")</f>
        <v/>
      </c>
      <c r="O467" s="21" t="str">
        <f>IF(M467&lt;='Informações do financiamento'!$C$6,N467*($C$2),"")</f>
        <v/>
      </c>
      <c r="P467" s="21" t="str">
        <f>IF(M467&lt;='Informações do financiamento'!$C$6,N467+O467,"")</f>
        <v/>
      </c>
      <c r="Q467" s="21" t="str">
        <f>IF(M467&lt;='Informações do financiamento'!$C$6,'Tabelas com amortização extra'!R467-'Tabelas com amortização extra'!O467,"")</f>
        <v/>
      </c>
      <c r="R467" s="21" t="str">
        <f>IF(M467&lt;='Informações do financiamento'!$C$6,(N467*$C$2)/(1-(1/(1+$C$2)^('Informações do financiamento'!$C$6-M466)))+T467,"")</f>
        <v/>
      </c>
      <c r="S467" s="21" t="str">
        <f>IF(M467&lt;='Informações do financiamento'!$C$6,P467-R467,"")</f>
        <v/>
      </c>
      <c r="T467" s="22" t="str">
        <f t="shared" si="5"/>
        <v/>
      </c>
      <c r="U467" s="27"/>
    </row>
    <row r="468" spans="1:21" ht="20.25" customHeight="1">
      <c r="A468" s="27"/>
      <c r="B468" s="20" t="str">
        <f>IF(B467&lt;'Informações do financiamento'!$C$6,('Tabelas com amortização extra'!B467+1),"")</f>
        <v/>
      </c>
      <c r="C468" s="21" t="str">
        <f>IF(B468&lt;='Informações do financiamento'!$C$6,H467,"")</f>
        <v/>
      </c>
      <c r="D468" s="21" t="str">
        <f>IF(B468&lt;='Informações do financiamento'!$C$6,C468*($C$2),"")</f>
        <v/>
      </c>
      <c r="E468" s="21" t="str">
        <f>IF(B468&lt;='Informações do financiamento'!$C$6,C468+D468,"")</f>
        <v/>
      </c>
      <c r="F468" s="21" t="str">
        <f>IF(I467=0,IF(B468&lt;='Informações do financiamento'!$C$6,F467,""),IF(B468&lt;='Informações do financiamento'!$C$6,H467/('Informações do financiamento'!$C$6-B468+1),""))</f>
        <v/>
      </c>
      <c r="G468" s="21" t="str">
        <f>IF(B468&lt;='Informações do financiamento'!$C$6,F468+D468+I468,"")</f>
        <v/>
      </c>
      <c r="H468" s="21" t="str">
        <f>IF(B468&lt;='Informações do financiamento'!$C$6,E468-G468,"")</f>
        <v/>
      </c>
      <c r="I468" s="22" t="str">
        <f t="shared" si="3"/>
        <v/>
      </c>
      <c r="J468" s="38"/>
      <c r="K468" s="38"/>
      <c r="L468" s="38"/>
      <c r="M468" s="20" t="str">
        <f t="shared" si="4"/>
        <v/>
      </c>
      <c r="N468" s="21" t="str">
        <f>IF(M468&lt;='Informações do financiamento'!$C$6,S467,"")</f>
        <v/>
      </c>
      <c r="O468" s="21" t="str">
        <f>IF(M468&lt;='Informações do financiamento'!$C$6,N468*($C$2),"")</f>
        <v/>
      </c>
      <c r="P468" s="21" t="str">
        <f>IF(M468&lt;='Informações do financiamento'!$C$6,N468+O468,"")</f>
        <v/>
      </c>
      <c r="Q468" s="21" t="str">
        <f>IF(M468&lt;='Informações do financiamento'!$C$6,'Tabelas com amortização extra'!R468-'Tabelas com amortização extra'!O468,"")</f>
        <v/>
      </c>
      <c r="R468" s="21" t="str">
        <f>IF(M468&lt;='Informações do financiamento'!$C$6,(N468*$C$2)/(1-(1/(1+$C$2)^('Informações do financiamento'!$C$6-M467)))+T468,"")</f>
        <v/>
      </c>
      <c r="S468" s="21" t="str">
        <f>IF(M468&lt;='Informações do financiamento'!$C$6,P468-R468,"")</f>
        <v/>
      </c>
      <c r="T468" s="22" t="str">
        <f t="shared" si="5"/>
        <v/>
      </c>
      <c r="U468" s="27"/>
    </row>
    <row r="469" spans="1:21" ht="20.25" customHeight="1">
      <c r="A469" s="27"/>
      <c r="B469" s="20" t="str">
        <f>IF(B468&lt;'Informações do financiamento'!$C$6,('Tabelas com amortização extra'!B468+1),"")</f>
        <v/>
      </c>
      <c r="C469" s="21" t="str">
        <f>IF(B469&lt;='Informações do financiamento'!$C$6,H468,"")</f>
        <v/>
      </c>
      <c r="D469" s="21" t="str">
        <f>IF(B469&lt;='Informações do financiamento'!$C$6,C469*($C$2),"")</f>
        <v/>
      </c>
      <c r="E469" s="21" t="str">
        <f>IF(B469&lt;='Informações do financiamento'!$C$6,C469+D469,"")</f>
        <v/>
      </c>
      <c r="F469" s="21" t="str">
        <f>IF(I468=0,IF(B469&lt;='Informações do financiamento'!$C$6,F468,""),IF(B469&lt;='Informações do financiamento'!$C$6,H468/('Informações do financiamento'!$C$6-B469+1),""))</f>
        <v/>
      </c>
      <c r="G469" s="21" t="str">
        <f>IF(B469&lt;='Informações do financiamento'!$C$6,F469+D469+I469,"")</f>
        <v/>
      </c>
      <c r="H469" s="21" t="str">
        <f>IF(B469&lt;='Informações do financiamento'!$C$6,E469-G469,"")</f>
        <v/>
      </c>
      <c r="I469" s="22" t="str">
        <f t="shared" si="3"/>
        <v/>
      </c>
      <c r="J469" s="38"/>
      <c r="K469" s="38"/>
      <c r="L469" s="38"/>
      <c r="M469" s="20" t="str">
        <f t="shared" si="4"/>
        <v/>
      </c>
      <c r="N469" s="21" t="str">
        <f>IF(M469&lt;='Informações do financiamento'!$C$6,S468,"")</f>
        <v/>
      </c>
      <c r="O469" s="21" t="str">
        <f>IF(M469&lt;='Informações do financiamento'!$C$6,N469*($C$2),"")</f>
        <v/>
      </c>
      <c r="P469" s="21" t="str">
        <f>IF(M469&lt;='Informações do financiamento'!$C$6,N469+O469,"")</f>
        <v/>
      </c>
      <c r="Q469" s="21" t="str">
        <f>IF(M469&lt;='Informações do financiamento'!$C$6,'Tabelas com amortização extra'!R469-'Tabelas com amortização extra'!O469,"")</f>
        <v/>
      </c>
      <c r="R469" s="21" t="str">
        <f>IF(M469&lt;='Informações do financiamento'!$C$6,(N469*$C$2)/(1-(1/(1+$C$2)^('Informações do financiamento'!$C$6-M468)))+T469,"")</f>
        <v/>
      </c>
      <c r="S469" s="21" t="str">
        <f>IF(M469&lt;='Informações do financiamento'!$C$6,P469-R469,"")</f>
        <v/>
      </c>
      <c r="T469" s="22" t="str">
        <f t="shared" si="5"/>
        <v/>
      </c>
      <c r="U469" s="27"/>
    </row>
    <row r="470" spans="1:21" ht="20.25" customHeight="1">
      <c r="A470" s="27"/>
      <c r="B470" s="20" t="str">
        <f>IF(B469&lt;'Informações do financiamento'!$C$6,('Tabelas com amortização extra'!B469+1),"")</f>
        <v/>
      </c>
      <c r="C470" s="21" t="str">
        <f>IF(B470&lt;='Informações do financiamento'!$C$6,H469,"")</f>
        <v/>
      </c>
      <c r="D470" s="21" t="str">
        <f>IF(B470&lt;='Informações do financiamento'!$C$6,C470*($C$2),"")</f>
        <v/>
      </c>
      <c r="E470" s="21" t="str">
        <f>IF(B470&lt;='Informações do financiamento'!$C$6,C470+D470,"")</f>
        <v/>
      </c>
      <c r="F470" s="21" t="str">
        <f>IF(I469=0,IF(B470&lt;='Informações do financiamento'!$C$6,F469,""),IF(B470&lt;='Informações do financiamento'!$C$6,H469/('Informações do financiamento'!$C$6-B470+1),""))</f>
        <v/>
      </c>
      <c r="G470" s="21" t="str">
        <f>IF(B470&lt;='Informações do financiamento'!$C$6,F470+D470+I470,"")</f>
        <v/>
      </c>
      <c r="H470" s="21" t="str">
        <f>IF(B470&lt;='Informações do financiamento'!$C$6,E470-G470,"")</f>
        <v/>
      </c>
      <c r="I470" s="22" t="str">
        <f t="shared" si="3"/>
        <v/>
      </c>
      <c r="J470" s="38"/>
      <c r="K470" s="38"/>
      <c r="L470" s="38"/>
      <c r="M470" s="20" t="str">
        <f t="shared" si="4"/>
        <v/>
      </c>
      <c r="N470" s="21" t="str">
        <f>IF(M470&lt;='Informações do financiamento'!$C$6,S469,"")</f>
        <v/>
      </c>
      <c r="O470" s="21" t="str">
        <f>IF(M470&lt;='Informações do financiamento'!$C$6,N470*($C$2),"")</f>
        <v/>
      </c>
      <c r="P470" s="21" t="str">
        <f>IF(M470&lt;='Informações do financiamento'!$C$6,N470+O470,"")</f>
        <v/>
      </c>
      <c r="Q470" s="21" t="str">
        <f>IF(M470&lt;='Informações do financiamento'!$C$6,'Tabelas com amortização extra'!R470-'Tabelas com amortização extra'!O470,"")</f>
        <v/>
      </c>
      <c r="R470" s="21" t="str">
        <f>IF(M470&lt;='Informações do financiamento'!$C$6,(N470*$C$2)/(1-(1/(1+$C$2)^('Informações do financiamento'!$C$6-M469)))+T470,"")</f>
        <v/>
      </c>
      <c r="S470" s="21" t="str">
        <f>IF(M470&lt;='Informações do financiamento'!$C$6,P470-R470,"")</f>
        <v/>
      </c>
      <c r="T470" s="22" t="str">
        <f t="shared" si="5"/>
        <v/>
      </c>
      <c r="U470" s="27"/>
    </row>
    <row r="471" spans="1:21" ht="20.25" customHeight="1">
      <c r="A471" s="27"/>
      <c r="B471" s="20" t="str">
        <f>IF(B470&lt;'Informações do financiamento'!$C$6,('Tabelas com amortização extra'!B470+1),"")</f>
        <v/>
      </c>
      <c r="C471" s="21" t="str">
        <f>IF(B471&lt;='Informações do financiamento'!$C$6,H470,"")</f>
        <v/>
      </c>
      <c r="D471" s="21" t="str">
        <f>IF(B471&lt;='Informações do financiamento'!$C$6,C471*($C$2),"")</f>
        <v/>
      </c>
      <c r="E471" s="21" t="str">
        <f>IF(B471&lt;='Informações do financiamento'!$C$6,C471+D471,"")</f>
        <v/>
      </c>
      <c r="F471" s="21" t="str">
        <f>IF(I470=0,IF(B471&lt;='Informações do financiamento'!$C$6,F470,""),IF(B471&lt;='Informações do financiamento'!$C$6,H470/('Informações do financiamento'!$C$6-B471+1),""))</f>
        <v/>
      </c>
      <c r="G471" s="21" t="str">
        <f>IF(B471&lt;='Informações do financiamento'!$C$6,F471+D471+I471,"")</f>
        <v/>
      </c>
      <c r="H471" s="21" t="str">
        <f>IF(B471&lt;='Informações do financiamento'!$C$6,E471-G471,"")</f>
        <v/>
      </c>
      <c r="I471" s="22" t="str">
        <f t="shared" si="3"/>
        <v/>
      </c>
      <c r="J471" s="38"/>
      <c r="K471" s="38"/>
      <c r="L471" s="38"/>
      <c r="M471" s="20" t="str">
        <f t="shared" si="4"/>
        <v/>
      </c>
      <c r="N471" s="21" t="str">
        <f>IF(M471&lt;='Informações do financiamento'!$C$6,S470,"")</f>
        <v/>
      </c>
      <c r="O471" s="21" t="str">
        <f>IF(M471&lt;='Informações do financiamento'!$C$6,N471*($C$2),"")</f>
        <v/>
      </c>
      <c r="P471" s="21" t="str">
        <f>IF(M471&lt;='Informações do financiamento'!$C$6,N471+O471,"")</f>
        <v/>
      </c>
      <c r="Q471" s="21" t="str">
        <f>IF(M471&lt;='Informações do financiamento'!$C$6,'Tabelas com amortização extra'!R471-'Tabelas com amortização extra'!O471,"")</f>
        <v/>
      </c>
      <c r="R471" s="21" t="str">
        <f>IF(M471&lt;='Informações do financiamento'!$C$6,(N471*$C$2)/(1-(1/(1+$C$2)^('Informações do financiamento'!$C$6-M470)))+T471,"")</f>
        <v/>
      </c>
      <c r="S471" s="21" t="str">
        <f>IF(M471&lt;='Informações do financiamento'!$C$6,P471-R471,"")</f>
        <v/>
      </c>
      <c r="T471" s="22" t="str">
        <f t="shared" si="5"/>
        <v/>
      </c>
      <c r="U471" s="27"/>
    </row>
    <row r="472" spans="1:21" ht="20.25" customHeight="1">
      <c r="A472" s="27"/>
      <c r="B472" s="20" t="str">
        <f>IF(B471&lt;'Informações do financiamento'!$C$6,('Tabelas com amortização extra'!B471+1),"")</f>
        <v/>
      </c>
      <c r="C472" s="21" t="str">
        <f>IF(B472&lt;='Informações do financiamento'!$C$6,H471,"")</f>
        <v/>
      </c>
      <c r="D472" s="21" t="str">
        <f>IF(B472&lt;='Informações do financiamento'!$C$6,C472*($C$2),"")</f>
        <v/>
      </c>
      <c r="E472" s="21" t="str">
        <f>IF(B472&lt;='Informações do financiamento'!$C$6,C472+D472,"")</f>
        <v/>
      </c>
      <c r="F472" s="21" t="str">
        <f>IF(I471=0,IF(B472&lt;='Informações do financiamento'!$C$6,F471,""),IF(B472&lt;='Informações do financiamento'!$C$6,H471/('Informações do financiamento'!$C$6-B472+1),""))</f>
        <v/>
      </c>
      <c r="G472" s="21" t="str">
        <f>IF(B472&lt;='Informações do financiamento'!$C$6,F472+D472+I472,"")</f>
        <v/>
      </c>
      <c r="H472" s="21" t="str">
        <f>IF(B472&lt;='Informações do financiamento'!$C$6,E472-G472,"")</f>
        <v/>
      </c>
      <c r="I472" s="22" t="str">
        <f t="shared" si="3"/>
        <v/>
      </c>
      <c r="J472" s="38"/>
      <c r="K472" s="38"/>
      <c r="L472" s="38"/>
      <c r="M472" s="20" t="str">
        <f t="shared" si="4"/>
        <v/>
      </c>
      <c r="N472" s="21" t="str">
        <f>IF(M472&lt;='Informações do financiamento'!$C$6,S471,"")</f>
        <v/>
      </c>
      <c r="O472" s="21" t="str">
        <f>IF(M472&lt;='Informações do financiamento'!$C$6,N472*($C$2),"")</f>
        <v/>
      </c>
      <c r="P472" s="21" t="str">
        <f>IF(M472&lt;='Informações do financiamento'!$C$6,N472+O472,"")</f>
        <v/>
      </c>
      <c r="Q472" s="21" t="str">
        <f>IF(M472&lt;='Informações do financiamento'!$C$6,'Tabelas com amortização extra'!R472-'Tabelas com amortização extra'!O472,"")</f>
        <v/>
      </c>
      <c r="R472" s="21" t="str">
        <f>IF(M472&lt;='Informações do financiamento'!$C$6,(N472*$C$2)/(1-(1/(1+$C$2)^('Informações do financiamento'!$C$6-M471)))+T472,"")</f>
        <v/>
      </c>
      <c r="S472" s="21" t="str">
        <f>IF(M472&lt;='Informações do financiamento'!$C$6,P472-R472,"")</f>
        <v/>
      </c>
      <c r="T472" s="22" t="str">
        <f t="shared" si="5"/>
        <v/>
      </c>
      <c r="U472" s="27"/>
    </row>
    <row r="473" spans="1:21" ht="20.25" customHeight="1">
      <c r="A473" s="27"/>
      <c r="B473" s="20" t="str">
        <f>IF(B472&lt;'Informações do financiamento'!$C$6,('Tabelas com amortização extra'!B472+1),"")</f>
        <v/>
      </c>
      <c r="C473" s="21" t="str">
        <f>IF(B473&lt;='Informações do financiamento'!$C$6,H472,"")</f>
        <v/>
      </c>
      <c r="D473" s="21" t="str">
        <f>IF(B473&lt;='Informações do financiamento'!$C$6,C473*($C$2),"")</f>
        <v/>
      </c>
      <c r="E473" s="21" t="str">
        <f>IF(B473&lt;='Informações do financiamento'!$C$6,C473+D473,"")</f>
        <v/>
      </c>
      <c r="F473" s="21" t="str">
        <f>IF(I472=0,IF(B473&lt;='Informações do financiamento'!$C$6,F472,""),IF(B473&lt;='Informações do financiamento'!$C$6,H472/('Informações do financiamento'!$C$6-B473+1),""))</f>
        <v/>
      </c>
      <c r="G473" s="21" t="str">
        <f>IF(B473&lt;='Informações do financiamento'!$C$6,F473+D473+I473,"")</f>
        <v/>
      </c>
      <c r="H473" s="21" t="str">
        <f>IF(B473&lt;='Informações do financiamento'!$C$6,E473-G473,"")</f>
        <v/>
      </c>
      <c r="I473" s="22" t="str">
        <f t="shared" si="3"/>
        <v/>
      </c>
      <c r="J473" s="38"/>
      <c r="K473" s="38"/>
      <c r="L473" s="38"/>
      <c r="M473" s="20" t="str">
        <f t="shared" si="4"/>
        <v/>
      </c>
      <c r="N473" s="21" t="str">
        <f>IF(M473&lt;='Informações do financiamento'!$C$6,S472,"")</f>
        <v/>
      </c>
      <c r="O473" s="21" t="str">
        <f>IF(M473&lt;='Informações do financiamento'!$C$6,N473*($C$2),"")</f>
        <v/>
      </c>
      <c r="P473" s="21" t="str">
        <f>IF(M473&lt;='Informações do financiamento'!$C$6,N473+O473,"")</f>
        <v/>
      </c>
      <c r="Q473" s="21" t="str">
        <f>IF(M473&lt;='Informações do financiamento'!$C$6,'Tabelas com amortização extra'!R473-'Tabelas com amortização extra'!O473,"")</f>
        <v/>
      </c>
      <c r="R473" s="21" t="str">
        <f>IF(M473&lt;='Informações do financiamento'!$C$6,(N473*$C$2)/(1-(1/(1+$C$2)^('Informações do financiamento'!$C$6-M472)))+T473,"")</f>
        <v/>
      </c>
      <c r="S473" s="21" t="str">
        <f>IF(M473&lt;='Informações do financiamento'!$C$6,P473-R473,"")</f>
        <v/>
      </c>
      <c r="T473" s="22" t="str">
        <f t="shared" si="5"/>
        <v/>
      </c>
      <c r="U473" s="27"/>
    </row>
    <row r="474" spans="1:21" ht="20.25" customHeight="1">
      <c r="A474" s="27"/>
      <c r="B474" s="20" t="str">
        <f>IF(B473&lt;'Informações do financiamento'!$C$6,('Tabelas com amortização extra'!B473+1),"")</f>
        <v/>
      </c>
      <c r="C474" s="21" t="str">
        <f>IF(B474&lt;='Informações do financiamento'!$C$6,H473,"")</f>
        <v/>
      </c>
      <c r="D474" s="21" t="str">
        <f>IF(B474&lt;='Informações do financiamento'!$C$6,C474*($C$2),"")</f>
        <v/>
      </c>
      <c r="E474" s="21" t="str">
        <f>IF(B474&lt;='Informações do financiamento'!$C$6,C474+D474,"")</f>
        <v/>
      </c>
      <c r="F474" s="21" t="str">
        <f>IF(I473=0,IF(B474&lt;='Informações do financiamento'!$C$6,F473,""),IF(B474&lt;='Informações do financiamento'!$C$6,H473/('Informações do financiamento'!$C$6-B474+1),""))</f>
        <v/>
      </c>
      <c r="G474" s="21" t="str">
        <f>IF(B474&lt;='Informações do financiamento'!$C$6,F474+D474+I474,"")</f>
        <v/>
      </c>
      <c r="H474" s="21" t="str">
        <f>IF(B474&lt;='Informações do financiamento'!$C$6,E474-G474,"")</f>
        <v/>
      </c>
      <c r="I474" s="22" t="str">
        <f t="shared" si="3"/>
        <v/>
      </c>
      <c r="J474" s="38"/>
      <c r="K474" s="38"/>
      <c r="L474" s="38"/>
      <c r="M474" s="20" t="str">
        <f t="shared" si="4"/>
        <v/>
      </c>
      <c r="N474" s="21" t="str">
        <f>IF(M474&lt;='Informações do financiamento'!$C$6,S473,"")</f>
        <v/>
      </c>
      <c r="O474" s="21" t="str">
        <f>IF(M474&lt;='Informações do financiamento'!$C$6,N474*($C$2),"")</f>
        <v/>
      </c>
      <c r="P474" s="21" t="str">
        <f>IF(M474&lt;='Informações do financiamento'!$C$6,N474+O474,"")</f>
        <v/>
      </c>
      <c r="Q474" s="21" t="str">
        <f>IF(M474&lt;='Informações do financiamento'!$C$6,'Tabelas com amortização extra'!R474-'Tabelas com amortização extra'!O474,"")</f>
        <v/>
      </c>
      <c r="R474" s="21" t="str">
        <f>IF(M474&lt;='Informações do financiamento'!$C$6,(N474*$C$2)/(1-(1/(1+$C$2)^('Informações do financiamento'!$C$6-M473)))+T474,"")</f>
        <v/>
      </c>
      <c r="S474" s="21" t="str">
        <f>IF(M474&lt;='Informações do financiamento'!$C$6,P474-R474,"")</f>
        <v/>
      </c>
      <c r="T474" s="22" t="str">
        <f t="shared" si="5"/>
        <v/>
      </c>
      <c r="U474" s="27"/>
    </row>
    <row r="475" spans="1:21" ht="20.25" customHeight="1">
      <c r="A475" s="27"/>
      <c r="B475" s="20" t="str">
        <f>IF(B474&lt;'Informações do financiamento'!$C$6,('Tabelas com amortização extra'!B474+1),"")</f>
        <v/>
      </c>
      <c r="C475" s="21" t="str">
        <f>IF(B475&lt;='Informações do financiamento'!$C$6,H474,"")</f>
        <v/>
      </c>
      <c r="D475" s="21" t="str">
        <f>IF(B475&lt;='Informações do financiamento'!$C$6,C475*($C$2),"")</f>
        <v/>
      </c>
      <c r="E475" s="21" t="str">
        <f>IF(B475&lt;='Informações do financiamento'!$C$6,C475+D475,"")</f>
        <v/>
      </c>
      <c r="F475" s="21" t="str">
        <f>IF(I474=0,IF(B475&lt;='Informações do financiamento'!$C$6,F474,""),IF(B475&lt;='Informações do financiamento'!$C$6,H474/('Informações do financiamento'!$C$6-B475+1),""))</f>
        <v/>
      </c>
      <c r="G475" s="21" t="str">
        <f>IF(B475&lt;='Informações do financiamento'!$C$6,F475+D475+I475,"")</f>
        <v/>
      </c>
      <c r="H475" s="21" t="str">
        <f>IF(B475&lt;='Informações do financiamento'!$C$6,E475-G475,"")</f>
        <v/>
      </c>
      <c r="I475" s="22" t="str">
        <f t="shared" si="3"/>
        <v/>
      </c>
      <c r="J475" s="38"/>
      <c r="K475" s="38"/>
      <c r="L475" s="38"/>
      <c r="M475" s="20" t="str">
        <f t="shared" si="4"/>
        <v/>
      </c>
      <c r="N475" s="21" t="str">
        <f>IF(M475&lt;='Informações do financiamento'!$C$6,S474,"")</f>
        <v/>
      </c>
      <c r="O475" s="21" t="str">
        <f>IF(M475&lt;='Informações do financiamento'!$C$6,N475*($C$2),"")</f>
        <v/>
      </c>
      <c r="P475" s="21" t="str">
        <f>IF(M475&lt;='Informações do financiamento'!$C$6,N475+O475,"")</f>
        <v/>
      </c>
      <c r="Q475" s="21" t="str">
        <f>IF(M475&lt;='Informações do financiamento'!$C$6,'Tabelas com amortização extra'!R475-'Tabelas com amortização extra'!O475,"")</f>
        <v/>
      </c>
      <c r="R475" s="21" t="str">
        <f>IF(M475&lt;='Informações do financiamento'!$C$6,(N475*$C$2)/(1-(1/(1+$C$2)^('Informações do financiamento'!$C$6-M474)))+T475,"")</f>
        <v/>
      </c>
      <c r="S475" s="21" t="str">
        <f>IF(M475&lt;='Informações do financiamento'!$C$6,P475-R475,"")</f>
        <v/>
      </c>
      <c r="T475" s="22" t="str">
        <f t="shared" si="5"/>
        <v/>
      </c>
      <c r="U475" s="27"/>
    </row>
    <row r="476" spans="1:21" ht="20.25" customHeight="1">
      <c r="A476" s="27"/>
      <c r="B476" s="20" t="str">
        <f>IF(B475&lt;'Informações do financiamento'!$C$6,('Tabelas com amortização extra'!B475+1),"")</f>
        <v/>
      </c>
      <c r="C476" s="21" t="str">
        <f>IF(B476&lt;='Informações do financiamento'!$C$6,H475,"")</f>
        <v/>
      </c>
      <c r="D476" s="21" t="str">
        <f>IF(B476&lt;='Informações do financiamento'!$C$6,C476*($C$2),"")</f>
        <v/>
      </c>
      <c r="E476" s="21" t="str">
        <f>IF(B476&lt;='Informações do financiamento'!$C$6,C476+D476,"")</f>
        <v/>
      </c>
      <c r="F476" s="21" t="str">
        <f>IF(I475=0,IF(B476&lt;='Informações do financiamento'!$C$6,F475,""),IF(B476&lt;='Informações do financiamento'!$C$6,H475/('Informações do financiamento'!$C$6-B476+1),""))</f>
        <v/>
      </c>
      <c r="G476" s="21" t="str">
        <f>IF(B476&lt;='Informações do financiamento'!$C$6,F476+D476+I476,"")</f>
        <v/>
      </c>
      <c r="H476" s="21" t="str">
        <f>IF(B476&lt;='Informações do financiamento'!$C$6,E476-G476,"")</f>
        <v/>
      </c>
      <c r="I476" s="22" t="str">
        <f t="shared" si="3"/>
        <v/>
      </c>
      <c r="J476" s="38"/>
      <c r="K476" s="38"/>
      <c r="L476" s="38"/>
      <c r="M476" s="20" t="str">
        <f t="shared" si="4"/>
        <v/>
      </c>
      <c r="N476" s="21" t="str">
        <f>IF(M476&lt;='Informações do financiamento'!$C$6,S475,"")</f>
        <v/>
      </c>
      <c r="O476" s="21" t="str">
        <f>IF(M476&lt;='Informações do financiamento'!$C$6,N476*($C$2),"")</f>
        <v/>
      </c>
      <c r="P476" s="21" t="str">
        <f>IF(M476&lt;='Informações do financiamento'!$C$6,N476+O476,"")</f>
        <v/>
      </c>
      <c r="Q476" s="21" t="str">
        <f>IF(M476&lt;='Informações do financiamento'!$C$6,'Tabelas com amortização extra'!R476-'Tabelas com amortização extra'!O476,"")</f>
        <v/>
      </c>
      <c r="R476" s="21" t="str">
        <f>IF(M476&lt;='Informações do financiamento'!$C$6,(N476*$C$2)/(1-(1/(1+$C$2)^('Informações do financiamento'!$C$6-M475)))+T476,"")</f>
        <v/>
      </c>
      <c r="S476" s="21" t="str">
        <f>IF(M476&lt;='Informações do financiamento'!$C$6,P476-R476,"")</f>
        <v/>
      </c>
      <c r="T476" s="22" t="str">
        <f t="shared" si="5"/>
        <v/>
      </c>
      <c r="U476" s="27"/>
    </row>
    <row r="477" spans="1:21" ht="20.25" customHeight="1">
      <c r="A477" s="27"/>
      <c r="B477" s="20" t="str">
        <f>IF(B476&lt;'Informações do financiamento'!$C$6,('Tabelas com amortização extra'!B476+1),"")</f>
        <v/>
      </c>
      <c r="C477" s="21" t="str">
        <f>IF(B477&lt;='Informações do financiamento'!$C$6,H476,"")</f>
        <v/>
      </c>
      <c r="D477" s="21" t="str">
        <f>IF(B477&lt;='Informações do financiamento'!$C$6,C477*($C$2),"")</f>
        <v/>
      </c>
      <c r="E477" s="21" t="str">
        <f>IF(B477&lt;='Informações do financiamento'!$C$6,C477+D477,"")</f>
        <v/>
      </c>
      <c r="F477" s="21" t="str">
        <f>IF(I476=0,IF(B477&lt;='Informações do financiamento'!$C$6,F476,""),IF(B477&lt;='Informações do financiamento'!$C$6,H476/('Informações do financiamento'!$C$6-B477+1),""))</f>
        <v/>
      </c>
      <c r="G477" s="21" t="str">
        <f>IF(B477&lt;='Informações do financiamento'!$C$6,F477+D477+I477,"")</f>
        <v/>
      </c>
      <c r="H477" s="21" t="str">
        <f>IF(B477&lt;='Informações do financiamento'!$C$6,E477-G477,"")</f>
        <v/>
      </c>
      <c r="I477" s="22" t="str">
        <f t="shared" si="3"/>
        <v/>
      </c>
      <c r="J477" s="38"/>
      <c r="K477" s="38"/>
      <c r="L477" s="38"/>
      <c r="M477" s="20" t="str">
        <f t="shared" si="4"/>
        <v/>
      </c>
      <c r="N477" s="21" t="str">
        <f>IF(M477&lt;='Informações do financiamento'!$C$6,S476,"")</f>
        <v/>
      </c>
      <c r="O477" s="21" t="str">
        <f>IF(M477&lt;='Informações do financiamento'!$C$6,N477*($C$2),"")</f>
        <v/>
      </c>
      <c r="P477" s="21" t="str">
        <f>IF(M477&lt;='Informações do financiamento'!$C$6,N477+O477,"")</f>
        <v/>
      </c>
      <c r="Q477" s="21" t="str">
        <f>IF(M477&lt;='Informações do financiamento'!$C$6,'Tabelas com amortização extra'!R477-'Tabelas com amortização extra'!O477,"")</f>
        <v/>
      </c>
      <c r="R477" s="21" t="str">
        <f>IF(M477&lt;='Informações do financiamento'!$C$6,(N477*$C$2)/(1-(1/(1+$C$2)^('Informações do financiamento'!$C$6-M476)))+T477,"")</f>
        <v/>
      </c>
      <c r="S477" s="21" t="str">
        <f>IF(M477&lt;='Informações do financiamento'!$C$6,P477-R477,"")</f>
        <v/>
      </c>
      <c r="T477" s="22" t="str">
        <f t="shared" si="5"/>
        <v/>
      </c>
      <c r="U477" s="27"/>
    </row>
    <row r="478" spans="1:21" ht="20.25" customHeight="1">
      <c r="A478" s="27"/>
      <c r="B478" s="20" t="str">
        <f>IF(B477&lt;'Informações do financiamento'!$C$6,('Tabelas com amortização extra'!B477+1),"")</f>
        <v/>
      </c>
      <c r="C478" s="21" t="str">
        <f>IF(B478&lt;='Informações do financiamento'!$C$6,H477,"")</f>
        <v/>
      </c>
      <c r="D478" s="21" t="str">
        <f>IF(B478&lt;='Informações do financiamento'!$C$6,C478*($C$2),"")</f>
        <v/>
      </c>
      <c r="E478" s="21" t="str">
        <f>IF(B478&lt;='Informações do financiamento'!$C$6,C478+D478,"")</f>
        <v/>
      </c>
      <c r="F478" s="21" t="str">
        <f>IF(I477=0,IF(B478&lt;='Informações do financiamento'!$C$6,F477,""),IF(B478&lt;='Informações do financiamento'!$C$6,H477/('Informações do financiamento'!$C$6-B478+1),""))</f>
        <v/>
      </c>
      <c r="G478" s="21" t="str">
        <f>IF(B478&lt;='Informações do financiamento'!$C$6,F478+D478+I478,"")</f>
        <v/>
      </c>
      <c r="H478" s="21" t="str">
        <f>IF(B478&lt;='Informações do financiamento'!$C$6,E478-G478,"")</f>
        <v/>
      </c>
      <c r="I478" s="22" t="str">
        <f t="shared" si="3"/>
        <v/>
      </c>
      <c r="J478" s="38"/>
      <c r="K478" s="38"/>
      <c r="L478" s="38"/>
      <c r="M478" s="20" t="str">
        <f t="shared" si="4"/>
        <v/>
      </c>
      <c r="N478" s="21" t="str">
        <f>IF(M478&lt;='Informações do financiamento'!$C$6,S477,"")</f>
        <v/>
      </c>
      <c r="O478" s="21" t="str">
        <f>IF(M478&lt;='Informações do financiamento'!$C$6,N478*($C$2),"")</f>
        <v/>
      </c>
      <c r="P478" s="21" t="str">
        <f>IF(M478&lt;='Informações do financiamento'!$C$6,N478+O478,"")</f>
        <v/>
      </c>
      <c r="Q478" s="21" t="str">
        <f>IF(M478&lt;='Informações do financiamento'!$C$6,'Tabelas com amortização extra'!R478-'Tabelas com amortização extra'!O478,"")</f>
        <v/>
      </c>
      <c r="R478" s="21" t="str">
        <f>IF(M478&lt;='Informações do financiamento'!$C$6,(N478*$C$2)/(1-(1/(1+$C$2)^('Informações do financiamento'!$C$6-M477)))+T478,"")</f>
        <v/>
      </c>
      <c r="S478" s="21" t="str">
        <f>IF(M478&lt;='Informações do financiamento'!$C$6,P478-R478,"")</f>
        <v/>
      </c>
      <c r="T478" s="22" t="str">
        <f t="shared" si="5"/>
        <v/>
      </c>
      <c r="U478" s="27"/>
    </row>
    <row r="479" spans="1:21" ht="20.25" customHeight="1">
      <c r="A479" s="27"/>
      <c r="B479" s="20" t="str">
        <f>IF(B478&lt;'Informações do financiamento'!$C$6,('Tabelas com amortização extra'!B478+1),"")</f>
        <v/>
      </c>
      <c r="C479" s="21" t="str">
        <f>IF(B479&lt;='Informações do financiamento'!$C$6,H478,"")</f>
        <v/>
      </c>
      <c r="D479" s="21" t="str">
        <f>IF(B479&lt;='Informações do financiamento'!$C$6,C479*($C$2),"")</f>
        <v/>
      </c>
      <c r="E479" s="21" t="str">
        <f>IF(B479&lt;='Informações do financiamento'!$C$6,C479+D479,"")</f>
        <v/>
      </c>
      <c r="F479" s="21" t="str">
        <f>IF(I478=0,IF(B479&lt;='Informações do financiamento'!$C$6,F478,""),IF(B479&lt;='Informações do financiamento'!$C$6,H478/('Informações do financiamento'!$C$6-B479+1),""))</f>
        <v/>
      </c>
      <c r="G479" s="21" t="str">
        <f>IF(B479&lt;='Informações do financiamento'!$C$6,F479+D479+I479,"")</f>
        <v/>
      </c>
      <c r="H479" s="21" t="str">
        <f>IF(B479&lt;='Informações do financiamento'!$C$6,E479-G479,"")</f>
        <v/>
      </c>
      <c r="I479" s="22" t="str">
        <f t="shared" si="3"/>
        <v/>
      </c>
      <c r="J479" s="38"/>
      <c r="K479" s="38"/>
      <c r="L479" s="38"/>
      <c r="M479" s="20" t="str">
        <f t="shared" si="4"/>
        <v/>
      </c>
      <c r="N479" s="21" t="str">
        <f>IF(M479&lt;='Informações do financiamento'!$C$6,S478,"")</f>
        <v/>
      </c>
      <c r="O479" s="21" t="str">
        <f>IF(M479&lt;='Informações do financiamento'!$C$6,N479*($C$2),"")</f>
        <v/>
      </c>
      <c r="P479" s="21" t="str">
        <f>IF(M479&lt;='Informações do financiamento'!$C$6,N479+O479,"")</f>
        <v/>
      </c>
      <c r="Q479" s="21" t="str">
        <f>IF(M479&lt;='Informações do financiamento'!$C$6,'Tabelas com amortização extra'!R479-'Tabelas com amortização extra'!O479,"")</f>
        <v/>
      </c>
      <c r="R479" s="21" t="str">
        <f>IF(M479&lt;='Informações do financiamento'!$C$6,(N479*$C$2)/(1-(1/(1+$C$2)^('Informações do financiamento'!$C$6-M478)))+T479,"")</f>
        <v/>
      </c>
      <c r="S479" s="21" t="str">
        <f>IF(M479&lt;='Informações do financiamento'!$C$6,P479-R479,"")</f>
        <v/>
      </c>
      <c r="T479" s="22" t="str">
        <f t="shared" si="5"/>
        <v/>
      </c>
      <c r="U479" s="27"/>
    </row>
    <row r="480" spans="1:21" ht="20.25" customHeight="1">
      <c r="A480" s="27"/>
      <c r="B480" s="20" t="str">
        <f>IF(B479&lt;'Informações do financiamento'!$C$6,('Tabelas com amortização extra'!B479+1),"")</f>
        <v/>
      </c>
      <c r="C480" s="21" t="str">
        <f>IF(B480&lt;='Informações do financiamento'!$C$6,H479,"")</f>
        <v/>
      </c>
      <c r="D480" s="21" t="str">
        <f>IF(B480&lt;='Informações do financiamento'!$C$6,C480*($C$2),"")</f>
        <v/>
      </c>
      <c r="E480" s="21" t="str">
        <f>IF(B480&lt;='Informações do financiamento'!$C$6,C480+D480,"")</f>
        <v/>
      </c>
      <c r="F480" s="21" t="str">
        <f>IF(I479=0,IF(B480&lt;='Informações do financiamento'!$C$6,F479,""),IF(B480&lt;='Informações do financiamento'!$C$6,H479/('Informações do financiamento'!$C$6-B480+1),""))</f>
        <v/>
      </c>
      <c r="G480" s="21" t="str">
        <f>IF(B480&lt;='Informações do financiamento'!$C$6,F480+D480+I480,"")</f>
        <v/>
      </c>
      <c r="H480" s="21" t="str">
        <f>IF(B480&lt;='Informações do financiamento'!$C$6,E480-G480,"")</f>
        <v/>
      </c>
      <c r="I480" s="22" t="str">
        <f t="shared" si="3"/>
        <v/>
      </c>
      <c r="J480" s="38"/>
      <c r="K480" s="38"/>
      <c r="L480" s="38"/>
      <c r="M480" s="20" t="str">
        <f t="shared" si="4"/>
        <v/>
      </c>
      <c r="N480" s="21" t="str">
        <f>IF(M480&lt;='Informações do financiamento'!$C$6,S479,"")</f>
        <v/>
      </c>
      <c r="O480" s="21" t="str">
        <f>IF(M480&lt;='Informações do financiamento'!$C$6,N480*($C$2),"")</f>
        <v/>
      </c>
      <c r="P480" s="21" t="str">
        <f>IF(M480&lt;='Informações do financiamento'!$C$6,N480+O480,"")</f>
        <v/>
      </c>
      <c r="Q480" s="21" t="str">
        <f>IF(M480&lt;='Informações do financiamento'!$C$6,'Tabelas com amortização extra'!R480-'Tabelas com amortização extra'!O480,"")</f>
        <v/>
      </c>
      <c r="R480" s="21" t="str">
        <f>IF(M480&lt;='Informações do financiamento'!$C$6,(N480*$C$2)/(1-(1/(1+$C$2)^('Informações do financiamento'!$C$6-M479)))+T480,"")</f>
        <v/>
      </c>
      <c r="S480" s="21" t="str">
        <f>IF(M480&lt;='Informações do financiamento'!$C$6,P480-R480,"")</f>
        <v/>
      </c>
      <c r="T480" s="22" t="str">
        <f t="shared" si="5"/>
        <v/>
      </c>
      <c r="U480" s="27"/>
    </row>
    <row r="481" spans="1:21" ht="20.25" customHeight="1">
      <c r="A481" s="27"/>
      <c r="B481" s="20" t="str">
        <f>IF(B480&lt;'Informações do financiamento'!$C$6,('Tabelas com amortização extra'!B480+1),"")</f>
        <v/>
      </c>
      <c r="C481" s="21" t="str">
        <f>IF(B481&lt;='Informações do financiamento'!$C$6,H480,"")</f>
        <v/>
      </c>
      <c r="D481" s="21" t="str">
        <f>IF(B481&lt;='Informações do financiamento'!$C$6,C481*($C$2),"")</f>
        <v/>
      </c>
      <c r="E481" s="21" t="str">
        <f>IF(B481&lt;='Informações do financiamento'!$C$6,C481+D481,"")</f>
        <v/>
      </c>
      <c r="F481" s="21" t="str">
        <f>IF(I480=0,IF(B481&lt;='Informações do financiamento'!$C$6,F480,""),IF(B481&lt;='Informações do financiamento'!$C$6,H480/('Informações do financiamento'!$C$6-B481+1),""))</f>
        <v/>
      </c>
      <c r="G481" s="21" t="str">
        <f>IF(B481&lt;='Informações do financiamento'!$C$6,F481+D481+I481,"")</f>
        <v/>
      </c>
      <c r="H481" s="21" t="str">
        <f>IF(B481&lt;='Informações do financiamento'!$C$6,E481-G481,"")</f>
        <v/>
      </c>
      <c r="I481" s="22" t="str">
        <f t="shared" si="3"/>
        <v/>
      </c>
      <c r="J481" s="38"/>
      <c r="K481" s="38"/>
      <c r="L481" s="38"/>
      <c r="M481" s="20" t="str">
        <f t="shared" si="4"/>
        <v/>
      </c>
      <c r="N481" s="21" t="str">
        <f>IF(M481&lt;='Informações do financiamento'!$C$6,S480,"")</f>
        <v/>
      </c>
      <c r="O481" s="21" t="str">
        <f>IF(M481&lt;='Informações do financiamento'!$C$6,N481*($C$2),"")</f>
        <v/>
      </c>
      <c r="P481" s="21" t="str">
        <f>IF(M481&lt;='Informações do financiamento'!$C$6,N481+O481,"")</f>
        <v/>
      </c>
      <c r="Q481" s="21" t="str">
        <f>IF(M481&lt;='Informações do financiamento'!$C$6,'Tabelas com amortização extra'!R481-'Tabelas com amortização extra'!O481,"")</f>
        <v/>
      </c>
      <c r="R481" s="21" t="str">
        <f>IF(M481&lt;='Informações do financiamento'!$C$6,(N481*$C$2)/(1-(1/(1+$C$2)^('Informações do financiamento'!$C$6-M480)))+T481,"")</f>
        <v/>
      </c>
      <c r="S481" s="21" t="str">
        <f>IF(M481&lt;='Informações do financiamento'!$C$6,P481-R481,"")</f>
        <v/>
      </c>
      <c r="T481" s="22" t="str">
        <f t="shared" si="5"/>
        <v/>
      </c>
      <c r="U481" s="27"/>
    </row>
    <row r="482" spans="1:21" ht="20.25" customHeight="1">
      <c r="A482" s="27"/>
      <c r="B482" s="20" t="str">
        <f>IF(B481&lt;'Informações do financiamento'!$C$6,('Tabelas com amortização extra'!B481+1),"")</f>
        <v/>
      </c>
      <c r="C482" s="21" t="str">
        <f>IF(B482&lt;='Informações do financiamento'!$C$6,H481,"")</f>
        <v/>
      </c>
      <c r="D482" s="21" t="str">
        <f>IF(B482&lt;='Informações do financiamento'!$C$6,C482*($C$2),"")</f>
        <v/>
      </c>
      <c r="E482" s="21" t="str">
        <f>IF(B482&lt;='Informações do financiamento'!$C$6,C482+D482,"")</f>
        <v/>
      </c>
      <c r="F482" s="21" t="str">
        <f>IF(I481=0,IF(B482&lt;='Informações do financiamento'!$C$6,F481,""),IF(B482&lt;='Informações do financiamento'!$C$6,H481/('Informações do financiamento'!$C$6-B482+1),""))</f>
        <v/>
      </c>
      <c r="G482" s="21" t="str">
        <f>IF(B482&lt;='Informações do financiamento'!$C$6,F482+D482+I482,"")</f>
        <v/>
      </c>
      <c r="H482" s="21" t="str">
        <f>IF(B482&lt;='Informações do financiamento'!$C$6,E482-G482,"")</f>
        <v/>
      </c>
      <c r="I482" s="22" t="str">
        <f t="shared" si="3"/>
        <v/>
      </c>
      <c r="J482" s="38"/>
      <c r="K482" s="38"/>
      <c r="L482" s="38"/>
      <c r="M482" s="20" t="str">
        <f t="shared" si="4"/>
        <v/>
      </c>
      <c r="N482" s="21" t="str">
        <f>IF(M482&lt;='Informações do financiamento'!$C$6,S481,"")</f>
        <v/>
      </c>
      <c r="O482" s="21" t="str">
        <f>IF(M482&lt;='Informações do financiamento'!$C$6,N482*($C$2),"")</f>
        <v/>
      </c>
      <c r="P482" s="21" t="str">
        <f>IF(M482&lt;='Informações do financiamento'!$C$6,N482+O482,"")</f>
        <v/>
      </c>
      <c r="Q482" s="21" t="str">
        <f>IF(M482&lt;='Informações do financiamento'!$C$6,'Tabelas com amortização extra'!R482-'Tabelas com amortização extra'!O482,"")</f>
        <v/>
      </c>
      <c r="R482" s="21" t="str">
        <f>IF(M482&lt;='Informações do financiamento'!$C$6,(N482*$C$2)/(1-(1/(1+$C$2)^('Informações do financiamento'!$C$6-M481)))+T482,"")</f>
        <v/>
      </c>
      <c r="S482" s="21" t="str">
        <f>IF(M482&lt;='Informações do financiamento'!$C$6,P482-R482,"")</f>
        <v/>
      </c>
      <c r="T482" s="22" t="str">
        <f t="shared" si="5"/>
        <v/>
      </c>
      <c r="U482" s="27"/>
    </row>
    <row r="483" spans="1:21" ht="20.25" customHeight="1">
      <c r="A483" s="27"/>
      <c r="B483" s="20" t="str">
        <f>IF(B482&lt;'Informações do financiamento'!$C$6,('Tabelas com amortização extra'!B482+1),"")</f>
        <v/>
      </c>
      <c r="C483" s="21" t="str">
        <f>IF(B483&lt;='Informações do financiamento'!$C$6,H482,"")</f>
        <v/>
      </c>
      <c r="D483" s="21" t="str">
        <f>IF(B483&lt;='Informações do financiamento'!$C$6,C483*($C$2),"")</f>
        <v/>
      </c>
      <c r="E483" s="21" t="str">
        <f>IF(B483&lt;='Informações do financiamento'!$C$6,C483+D483,"")</f>
        <v/>
      </c>
      <c r="F483" s="21" t="str">
        <f>IF(I482=0,IF(B483&lt;='Informações do financiamento'!$C$6,F482,""),IF(B483&lt;='Informações do financiamento'!$C$6,H482/('Informações do financiamento'!$C$6-B483+1),""))</f>
        <v/>
      </c>
      <c r="G483" s="21" t="str">
        <f>IF(B483&lt;='Informações do financiamento'!$C$6,F483+D483+I483,"")</f>
        <v/>
      </c>
      <c r="H483" s="21" t="str">
        <f>IF(B483&lt;='Informações do financiamento'!$C$6,E483-G483,"")</f>
        <v/>
      </c>
      <c r="I483" s="22" t="str">
        <f t="shared" si="3"/>
        <v/>
      </c>
      <c r="J483" s="38"/>
      <c r="K483" s="38"/>
      <c r="L483" s="38"/>
      <c r="M483" s="20" t="str">
        <f t="shared" si="4"/>
        <v/>
      </c>
      <c r="N483" s="21" t="str">
        <f>IF(M483&lt;='Informações do financiamento'!$C$6,S482,"")</f>
        <v/>
      </c>
      <c r="O483" s="21" t="str">
        <f>IF(M483&lt;='Informações do financiamento'!$C$6,N483*($C$2),"")</f>
        <v/>
      </c>
      <c r="P483" s="21" t="str">
        <f>IF(M483&lt;='Informações do financiamento'!$C$6,N483+O483,"")</f>
        <v/>
      </c>
      <c r="Q483" s="21" t="str">
        <f>IF(M483&lt;='Informações do financiamento'!$C$6,'Tabelas com amortização extra'!R483-'Tabelas com amortização extra'!O483,"")</f>
        <v/>
      </c>
      <c r="R483" s="21" t="str">
        <f>IF(M483&lt;='Informações do financiamento'!$C$6,(N483*$C$2)/(1-(1/(1+$C$2)^('Informações do financiamento'!$C$6-M482)))+T483,"")</f>
        <v/>
      </c>
      <c r="S483" s="21" t="str">
        <f>IF(M483&lt;='Informações do financiamento'!$C$6,P483-R483,"")</f>
        <v/>
      </c>
      <c r="T483" s="22" t="str">
        <f t="shared" si="5"/>
        <v/>
      </c>
      <c r="U483" s="27"/>
    </row>
    <row r="484" spans="1:21" ht="20.25" customHeight="1">
      <c r="A484" s="27"/>
      <c r="B484" s="20" t="str">
        <f>IF(B483&lt;'Informações do financiamento'!$C$6,('Tabelas com amortização extra'!B483+1),"")</f>
        <v/>
      </c>
      <c r="C484" s="21" t="str">
        <f>IF(B484&lt;='Informações do financiamento'!$C$6,H483,"")</f>
        <v/>
      </c>
      <c r="D484" s="21" t="str">
        <f>IF(B484&lt;='Informações do financiamento'!$C$6,C484*($C$2),"")</f>
        <v/>
      </c>
      <c r="E484" s="21" t="str">
        <f>IF(B484&lt;='Informações do financiamento'!$C$6,C484+D484,"")</f>
        <v/>
      </c>
      <c r="F484" s="21" t="str">
        <f>IF(I483=0,IF(B484&lt;='Informações do financiamento'!$C$6,F483,""),IF(B484&lt;='Informações do financiamento'!$C$6,H483/('Informações do financiamento'!$C$6-B484+1),""))</f>
        <v/>
      </c>
      <c r="G484" s="21" t="str">
        <f>IF(B484&lt;='Informações do financiamento'!$C$6,F484+D484+I484,"")</f>
        <v/>
      </c>
      <c r="H484" s="21" t="str">
        <f>IF(B484&lt;='Informações do financiamento'!$C$6,E484-G484,"")</f>
        <v/>
      </c>
      <c r="I484" s="22" t="str">
        <f t="shared" si="3"/>
        <v/>
      </c>
      <c r="J484" s="38"/>
      <c r="K484" s="38"/>
      <c r="L484" s="38"/>
      <c r="M484" s="20" t="str">
        <f t="shared" si="4"/>
        <v/>
      </c>
      <c r="N484" s="21" t="str">
        <f>IF(M484&lt;='Informações do financiamento'!$C$6,S483,"")</f>
        <v/>
      </c>
      <c r="O484" s="21" t="str">
        <f>IF(M484&lt;='Informações do financiamento'!$C$6,N484*($C$2),"")</f>
        <v/>
      </c>
      <c r="P484" s="21" t="str">
        <f>IF(M484&lt;='Informações do financiamento'!$C$6,N484+O484,"")</f>
        <v/>
      </c>
      <c r="Q484" s="21" t="str">
        <f>IF(M484&lt;='Informações do financiamento'!$C$6,'Tabelas com amortização extra'!R484-'Tabelas com amortização extra'!O484,"")</f>
        <v/>
      </c>
      <c r="R484" s="21" t="str">
        <f>IF(M484&lt;='Informações do financiamento'!$C$6,(N484*$C$2)/(1-(1/(1+$C$2)^('Informações do financiamento'!$C$6-M483)))+T484,"")</f>
        <v/>
      </c>
      <c r="S484" s="21" t="str">
        <f>IF(M484&lt;='Informações do financiamento'!$C$6,P484-R484,"")</f>
        <v/>
      </c>
      <c r="T484" s="22" t="str">
        <f t="shared" si="5"/>
        <v/>
      </c>
      <c r="U484" s="27"/>
    </row>
    <row r="485" spans="1:21" ht="20.25" customHeight="1">
      <c r="A485" s="27"/>
      <c r="B485" s="20" t="str">
        <f>IF(B484&lt;'Informações do financiamento'!$C$6,('Tabelas com amortização extra'!B484+1),"")</f>
        <v/>
      </c>
      <c r="C485" s="21" t="str">
        <f>IF(B485&lt;='Informações do financiamento'!$C$6,H484,"")</f>
        <v/>
      </c>
      <c r="D485" s="21" t="str">
        <f>IF(B485&lt;='Informações do financiamento'!$C$6,C485*($C$2),"")</f>
        <v/>
      </c>
      <c r="E485" s="21" t="str">
        <f>IF(B485&lt;='Informações do financiamento'!$C$6,C485+D485,"")</f>
        <v/>
      </c>
      <c r="F485" s="21" t="str">
        <f>IF(I484=0,IF(B485&lt;='Informações do financiamento'!$C$6,F484,""),IF(B485&lt;='Informações do financiamento'!$C$6,H484/('Informações do financiamento'!$C$6-B485+1),""))</f>
        <v/>
      </c>
      <c r="G485" s="21" t="str">
        <f>IF(B485&lt;='Informações do financiamento'!$C$6,F485+D485+I485,"")</f>
        <v/>
      </c>
      <c r="H485" s="21" t="str">
        <f>IF(B485&lt;='Informações do financiamento'!$C$6,E485-G485,"")</f>
        <v/>
      </c>
      <c r="I485" s="22" t="str">
        <f t="shared" si="3"/>
        <v/>
      </c>
      <c r="J485" s="38"/>
      <c r="K485" s="38"/>
      <c r="L485" s="38"/>
      <c r="M485" s="20" t="str">
        <f t="shared" si="4"/>
        <v/>
      </c>
      <c r="N485" s="21" t="str">
        <f>IF(M485&lt;='Informações do financiamento'!$C$6,S484,"")</f>
        <v/>
      </c>
      <c r="O485" s="21" t="str">
        <f>IF(M485&lt;='Informações do financiamento'!$C$6,N485*($C$2),"")</f>
        <v/>
      </c>
      <c r="P485" s="21" t="str">
        <f>IF(M485&lt;='Informações do financiamento'!$C$6,N485+O485,"")</f>
        <v/>
      </c>
      <c r="Q485" s="21" t="str">
        <f>IF(M485&lt;='Informações do financiamento'!$C$6,'Tabelas com amortização extra'!R485-'Tabelas com amortização extra'!O485,"")</f>
        <v/>
      </c>
      <c r="R485" s="21" t="str">
        <f>IF(M485&lt;='Informações do financiamento'!$C$6,(N485*$C$2)/(1-(1/(1+$C$2)^('Informações do financiamento'!$C$6-M484)))+T485,"")</f>
        <v/>
      </c>
      <c r="S485" s="21" t="str">
        <f>IF(M485&lt;='Informações do financiamento'!$C$6,P485-R485,"")</f>
        <v/>
      </c>
      <c r="T485" s="22" t="str">
        <f t="shared" si="5"/>
        <v/>
      </c>
      <c r="U485" s="27"/>
    </row>
    <row r="486" spans="1:21" ht="20.25" customHeight="1">
      <c r="A486" s="27"/>
      <c r="B486" s="20" t="str">
        <f>IF(B485&lt;'Informações do financiamento'!$C$6,('Tabelas com amortização extra'!B485+1),"")</f>
        <v/>
      </c>
      <c r="C486" s="21" t="str">
        <f>IF(B486&lt;='Informações do financiamento'!$C$6,H485,"")</f>
        <v/>
      </c>
      <c r="D486" s="21" t="str">
        <f>IF(B486&lt;='Informações do financiamento'!$C$6,C486*($C$2),"")</f>
        <v/>
      </c>
      <c r="E486" s="21" t="str">
        <f>IF(B486&lt;='Informações do financiamento'!$C$6,C486+D486,"")</f>
        <v/>
      </c>
      <c r="F486" s="21" t="str">
        <f>IF(I485=0,IF(B486&lt;='Informações do financiamento'!$C$6,F485,""),IF(B486&lt;='Informações do financiamento'!$C$6,H485/('Informações do financiamento'!$C$6-B486+1),""))</f>
        <v/>
      </c>
      <c r="G486" s="21" t="str">
        <f>IF(B486&lt;='Informações do financiamento'!$C$6,F486+D486+I486,"")</f>
        <v/>
      </c>
      <c r="H486" s="21" t="str">
        <f>IF(B486&lt;='Informações do financiamento'!$C$6,E486-G486,"")</f>
        <v/>
      </c>
      <c r="I486" s="22" t="str">
        <f t="shared" si="3"/>
        <v/>
      </c>
      <c r="J486" s="38"/>
      <c r="K486" s="38"/>
      <c r="L486" s="38"/>
      <c r="M486" s="20" t="str">
        <f t="shared" si="4"/>
        <v/>
      </c>
      <c r="N486" s="21" t="str">
        <f>IF(M486&lt;='Informações do financiamento'!$C$6,S485,"")</f>
        <v/>
      </c>
      <c r="O486" s="21" t="str">
        <f>IF(M486&lt;='Informações do financiamento'!$C$6,N486*($C$2),"")</f>
        <v/>
      </c>
      <c r="P486" s="21" t="str">
        <f>IF(M486&lt;='Informações do financiamento'!$C$6,N486+O486,"")</f>
        <v/>
      </c>
      <c r="Q486" s="21" t="str">
        <f>IF(M486&lt;='Informações do financiamento'!$C$6,'Tabelas com amortização extra'!R486-'Tabelas com amortização extra'!O486,"")</f>
        <v/>
      </c>
      <c r="R486" s="21" t="str">
        <f>IF(M486&lt;='Informações do financiamento'!$C$6,(N486*$C$2)/(1-(1/(1+$C$2)^('Informações do financiamento'!$C$6-M485)))+T486,"")</f>
        <v/>
      </c>
      <c r="S486" s="21" t="str">
        <f>IF(M486&lt;='Informações do financiamento'!$C$6,P486-R486,"")</f>
        <v/>
      </c>
      <c r="T486" s="22" t="str">
        <f t="shared" si="5"/>
        <v/>
      </c>
      <c r="U486" s="27"/>
    </row>
    <row r="487" spans="1:21" ht="20.25" customHeight="1">
      <c r="A487" s="27"/>
      <c r="B487" s="20" t="str">
        <f>IF(B486&lt;'Informações do financiamento'!$C$6,('Tabelas com amortização extra'!B486+1),"")</f>
        <v/>
      </c>
      <c r="C487" s="21" t="str">
        <f>IF(B487&lt;='Informações do financiamento'!$C$6,H486,"")</f>
        <v/>
      </c>
      <c r="D487" s="21" t="str">
        <f>IF(B487&lt;='Informações do financiamento'!$C$6,C487*($C$2),"")</f>
        <v/>
      </c>
      <c r="E487" s="21" t="str">
        <f>IF(B487&lt;='Informações do financiamento'!$C$6,C487+D487,"")</f>
        <v/>
      </c>
      <c r="F487" s="21" t="str">
        <f>IF(I486=0,IF(B487&lt;='Informações do financiamento'!$C$6,F486,""),IF(B487&lt;='Informações do financiamento'!$C$6,H486/('Informações do financiamento'!$C$6-B487+1),""))</f>
        <v/>
      </c>
      <c r="G487" s="21" t="str">
        <f>IF(B487&lt;='Informações do financiamento'!$C$6,F487+D487+I487,"")</f>
        <v/>
      </c>
      <c r="H487" s="21" t="str">
        <f>IF(B487&lt;='Informações do financiamento'!$C$6,E487-G487,"")</f>
        <v/>
      </c>
      <c r="I487" s="22" t="str">
        <f t="shared" si="3"/>
        <v/>
      </c>
      <c r="J487" s="38"/>
      <c r="K487" s="38"/>
      <c r="L487" s="38"/>
      <c r="M487" s="20" t="str">
        <f t="shared" si="4"/>
        <v/>
      </c>
      <c r="N487" s="21" t="str">
        <f>IF(M487&lt;='Informações do financiamento'!$C$6,S486,"")</f>
        <v/>
      </c>
      <c r="O487" s="21" t="str">
        <f>IF(M487&lt;='Informações do financiamento'!$C$6,N487*($C$2),"")</f>
        <v/>
      </c>
      <c r="P487" s="21" t="str">
        <f>IF(M487&lt;='Informações do financiamento'!$C$6,N487+O487,"")</f>
        <v/>
      </c>
      <c r="Q487" s="21" t="str">
        <f>IF(M487&lt;='Informações do financiamento'!$C$6,'Tabelas com amortização extra'!R487-'Tabelas com amortização extra'!O487,"")</f>
        <v/>
      </c>
      <c r="R487" s="21" t="str">
        <f>IF(M487&lt;='Informações do financiamento'!$C$6,(N487*$C$2)/(1-(1/(1+$C$2)^('Informações do financiamento'!$C$6-M486)))+T487,"")</f>
        <v/>
      </c>
      <c r="S487" s="21" t="str">
        <f>IF(M487&lt;='Informações do financiamento'!$C$6,P487-R487,"")</f>
        <v/>
      </c>
      <c r="T487" s="22" t="str">
        <f t="shared" si="5"/>
        <v/>
      </c>
      <c r="U487" s="27"/>
    </row>
    <row r="488" spans="1:21" ht="20.25" customHeight="1">
      <c r="A488" s="27"/>
      <c r="B488" s="20" t="str">
        <f>IF(B487&lt;'Informações do financiamento'!$C$6,('Tabelas com amortização extra'!B487+1),"")</f>
        <v/>
      </c>
      <c r="C488" s="21" t="str">
        <f>IF(B488&lt;='Informações do financiamento'!$C$6,H487,"")</f>
        <v/>
      </c>
      <c r="D488" s="21" t="str">
        <f>IF(B488&lt;='Informações do financiamento'!$C$6,C488*($C$2),"")</f>
        <v/>
      </c>
      <c r="E488" s="21" t="str">
        <f>IF(B488&lt;='Informações do financiamento'!$C$6,C488+D488,"")</f>
        <v/>
      </c>
      <c r="F488" s="21" t="str">
        <f>IF(I487=0,IF(B488&lt;='Informações do financiamento'!$C$6,F487,""),IF(B488&lt;='Informações do financiamento'!$C$6,H487/('Informações do financiamento'!$C$6-B488+1),""))</f>
        <v/>
      </c>
      <c r="G488" s="21" t="str">
        <f>IF(B488&lt;='Informações do financiamento'!$C$6,F488+D488+I488,"")</f>
        <v/>
      </c>
      <c r="H488" s="21" t="str">
        <f>IF(B488&lt;='Informações do financiamento'!$C$6,E488-G488,"")</f>
        <v/>
      </c>
      <c r="I488" s="22" t="str">
        <f t="shared" si="3"/>
        <v/>
      </c>
      <c r="J488" s="38"/>
      <c r="K488" s="38"/>
      <c r="L488" s="38"/>
      <c r="M488" s="20" t="str">
        <f t="shared" si="4"/>
        <v/>
      </c>
      <c r="N488" s="21" t="str">
        <f>IF(M488&lt;='Informações do financiamento'!$C$6,S487,"")</f>
        <v/>
      </c>
      <c r="O488" s="21" t="str">
        <f>IF(M488&lt;='Informações do financiamento'!$C$6,N488*($C$2),"")</f>
        <v/>
      </c>
      <c r="P488" s="21" t="str">
        <f>IF(M488&lt;='Informações do financiamento'!$C$6,N488+O488,"")</f>
        <v/>
      </c>
      <c r="Q488" s="21" t="str">
        <f>IF(M488&lt;='Informações do financiamento'!$C$6,'Tabelas com amortização extra'!R488-'Tabelas com amortização extra'!O488,"")</f>
        <v/>
      </c>
      <c r="R488" s="21" t="str">
        <f>IF(M488&lt;='Informações do financiamento'!$C$6,(N488*$C$2)/(1-(1/(1+$C$2)^('Informações do financiamento'!$C$6-M487)))+T488,"")</f>
        <v/>
      </c>
      <c r="S488" s="21" t="str">
        <f>IF(M488&lt;='Informações do financiamento'!$C$6,P488-R488,"")</f>
        <v/>
      </c>
      <c r="T488" s="22" t="str">
        <f t="shared" si="5"/>
        <v/>
      </c>
      <c r="U488" s="27"/>
    </row>
    <row r="489" spans="1:21" ht="20.25" customHeight="1">
      <c r="A489" s="27"/>
      <c r="B489" s="20" t="str">
        <f>IF(B488&lt;'Informações do financiamento'!$C$6,('Tabelas com amortização extra'!B488+1),"")</f>
        <v/>
      </c>
      <c r="C489" s="21" t="str">
        <f>IF(B489&lt;='Informações do financiamento'!$C$6,H488,"")</f>
        <v/>
      </c>
      <c r="D489" s="21" t="str">
        <f>IF(B489&lt;='Informações do financiamento'!$C$6,C489*($C$2),"")</f>
        <v/>
      </c>
      <c r="E489" s="21" t="str">
        <f>IF(B489&lt;='Informações do financiamento'!$C$6,C489+D489,"")</f>
        <v/>
      </c>
      <c r="F489" s="21" t="str">
        <f>IF(I488=0,IF(B489&lt;='Informações do financiamento'!$C$6,F488,""),IF(B489&lt;='Informações do financiamento'!$C$6,H488/('Informações do financiamento'!$C$6-B489+1),""))</f>
        <v/>
      </c>
      <c r="G489" s="21" t="str">
        <f>IF(B489&lt;='Informações do financiamento'!$C$6,F489+D489+I489,"")</f>
        <v/>
      </c>
      <c r="H489" s="21" t="str">
        <f>IF(B489&lt;='Informações do financiamento'!$C$6,E489-G489,"")</f>
        <v/>
      </c>
      <c r="I489" s="22" t="str">
        <f t="shared" si="3"/>
        <v/>
      </c>
      <c r="J489" s="38"/>
      <c r="K489" s="38"/>
      <c r="L489" s="38"/>
      <c r="M489" s="20" t="str">
        <f t="shared" si="4"/>
        <v/>
      </c>
      <c r="N489" s="21" t="str">
        <f>IF(M489&lt;='Informações do financiamento'!$C$6,S488,"")</f>
        <v/>
      </c>
      <c r="O489" s="21" t="str">
        <f>IF(M489&lt;='Informações do financiamento'!$C$6,N489*($C$2),"")</f>
        <v/>
      </c>
      <c r="P489" s="21" t="str">
        <f>IF(M489&lt;='Informações do financiamento'!$C$6,N489+O489,"")</f>
        <v/>
      </c>
      <c r="Q489" s="21" t="str">
        <f>IF(M489&lt;='Informações do financiamento'!$C$6,'Tabelas com amortização extra'!R489-'Tabelas com amortização extra'!O489,"")</f>
        <v/>
      </c>
      <c r="R489" s="21" t="str">
        <f>IF(M489&lt;='Informações do financiamento'!$C$6,(N489*$C$2)/(1-(1/(1+$C$2)^('Informações do financiamento'!$C$6-M488)))+T489,"")</f>
        <v/>
      </c>
      <c r="S489" s="21" t="str">
        <f>IF(M489&lt;='Informações do financiamento'!$C$6,P489-R489,"")</f>
        <v/>
      </c>
      <c r="T489" s="22" t="str">
        <f t="shared" si="5"/>
        <v/>
      </c>
      <c r="U489" s="27"/>
    </row>
    <row r="490" spans="1:21" ht="20.25" customHeight="1">
      <c r="A490" s="27"/>
      <c r="B490" s="20" t="str">
        <f>IF(B489&lt;'Informações do financiamento'!$C$6,('Tabelas com amortização extra'!B489+1),"")</f>
        <v/>
      </c>
      <c r="C490" s="21" t="str">
        <f>IF(B490&lt;='Informações do financiamento'!$C$6,H489,"")</f>
        <v/>
      </c>
      <c r="D490" s="21" t="str">
        <f>IF(B490&lt;='Informações do financiamento'!$C$6,C490*($C$2),"")</f>
        <v/>
      </c>
      <c r="E490" s="21" t="str">
        <f>IF(B490&lt;='Informações do financiamento'!$C$6,C490+D490,"")</f>
        <v/>
      </c>
      <c r="F490" s="21" t="str">
        <f>IF(I489=0,IF(B490&lt;='Informações do financiamento'!$C$6,F489,""),IF(B490&lt;='Informações do financiamento'!$C$6,H489/('Informações do financiamento'!$C$6-B490+1),""))</f>
        <v/>
      </c>
      <c r="G490" s="21" t="str">
        <f>IF(B490&lt;='Informações do financiamento'!$C$6,F490+D490+I490,"")</f>
        <v/>
      </c>
      <c r="H490" s="21" t="str">
        <f>IF(B490&lt;='Informações do financiamento'!$C$6,E490-G490,"")</f>
        <v/>
      </c>
      <c r="I490" s="22" t="str">
        <f t="shared" si="3"/>
        <v/>
      </c>
      <c r="J490" s="38"/>
      <c r="K490" s="38"/>
      <c r="L490" s="38"/>
      <c r="M490" s="20" t="str">
        <f t="shared" si="4"/>
        <v/>
      </c>
      <c r="N490" s="21" t="str">
        <f>IF(M490&lt;='Informações do financiamento'!$C$6,S489,"")</f>
        <v/>
      </c>
      <c r="O490" s="21" t="str">
        <f>IF(M490&lt;='Informações do financiamento'!$C$6,N490*($C$2),"")</f>
        <v/>
      </c>
      <c r="P490" s="21" t="str">
        <f>IF(M490&lt;='Informações do financiamento'!$C$6,N490+O490,"")</f>
        <v/>
      </c>
      <c r="Q490" s="21" t="str">
        <f>IF(M490&lt;='Informações do financiamento'!$C$6,'Tabelas com amortização extra'!R490-'Tabelas com amortização extra'!O490,"")</f>
        <v/>
      </c>
      <c r="R490" s="21" t="str">
        <f>IF(M490&lt;='Informações do financiamento'!$C$6,(N490*$C$2)/(1-(1/(1+$C$2)^('Informações do financiamento'!$C$6-M489)))+T490,"")</f>
        <v/>
      </c>
      <c r="S490" s="21" t="str">
        <f>IF(M490&lt;='Informações do financiamento'!$C$6,P490-R490,"")</f>
        <v/>
      </c>
      <c r="T490" s="22" t="str">
        <f t="shared" si="5"/>
        <v/>
      </c>
      <c r="U490" s="27"/>
    </row>
    <row r="491" spans="1:21" ht="20.25" customHeight="1">
      <c r="A491" s="27"/>
      <c r="B491" s="20" t="str">
        <f>IF(B490&lt;'Informações do financiamento'!$C$6,('Tabelas com amortização extra'!B490+1),"")</f>
        <v/>
      </c>
      <c r="C491" s="21" t="str">
        <f>IF(B491&lt;='Informações do financiamento'!$C$6,H490,"")</f>
        <v/>
      </c>
      <c r="D491" s="21" t="str">
        <f>IF(B491&lt;='Informações do financiamento'!$C$6,C491*($C$2),"")</f>
        <v/>
      </c>
      <c r="E491" s="21" t="str">
        <f>IF(B491&lt;='Informações do financiamento'!$C$6,C491+D491,"")</f>
        <v/>
      </c>
      <c r="F491" s="21" t="str">
        <f>IF(I490=0,IF(B491&lt;='Informações do financiamento'!$C$6,F490,""),IF(B491&lt;='Informações do financiamento'!$C$6,H490/('Informações do financiamento'!$C$6-B491+1),""))</f>
        <v/>
      </c>
      <c r="G491" s="21" t="str">
        <f>IF(B491&lt;='Informações do financiamento'!$C$6,F491+D491+I491,"")</f>
        <v/>
      </c>
      <c r="H491" s="21" t="str">
        <f>IF(B491&lt;='Informações do financiamento'!$C$6,E491-G491,"")</f>
        <v/>
      </c>
      <c r="I491" s="22" t="str">
        <f t="shared" si="3"/>
        <v/>
      </c>
      <c r="J491" s="38"/>
      <c r="K491" s="38"/>
      <c r="L491" s="38"/>
      <c r="M491" s="20" t="str">
        <f t="shared" si="4"/>
        <v/>
      </c>
      <c r="N491" s="21" t="str">
        <f>IF(M491&lt;='Informações do financiamento'!$C$6,S490,"")</f>
        <v/>
      </c>
      <c r="O491" s="21" t="str">
        <f>IF(M491&lt;='Informações do financiamento'!$C$6,N491*($C$2),"")</f>
        <v/>
      </c>
      <c r="P491" s="21" t="str">
        <f>IF(M491&lt;='Informações do financiamento'!$C$6,N491+O491,"")</f>
        <v/>
      </c>
      <c r="Q491" s="21" t="str">
        <f>IF(M491&lt;='Informações do financiamento'!$C$6,'Tabelas com amortização extra'!R491-'Tabelas com amortização extra'!O491,"")</f>
        <v/>
      </c>
      <c r="R491" s="21" t="str">
        <f>IF(M491&lt;='Informações do financiamento'!$C$6,(N491*$C$2)/(1-(1/(1+$C$2)^('Informações do financiamento'!$C$6-M490)))+T491,"")</f>
        <v/>
      </c>
      <c r="S491" s="21" t="str">
        <f>IF(M491&lt;='Informações do financiamento'!$C$6,P491-R491,"")</f>
        <v/>
      </c>
      <c r="T491" s="22" t="str">
        <f t="shared" si="5"/>
        <v/>
      </c>
      <c r="U491" s="27"/>
    </row>
    <row r="492" spans="1:21" ht="20.25" customHeight="1">
      <c r="A492" s="27"/>
      <c r="B492" s="20" t="str">
        <f>IF(B491&lt;'Informações do financiamento'!$C$6,('Tabelas com amortização extra'!B491+1),"")</f>
        <v/>
      </c>
      <c r="C492" s="21" t="str">
        <f>IF(B492&lt;='Informações do financiamento'!$C$6,H491,"")</f>
        <v/>
      </c>
      <c r="D492" s="21" t="str">
        <f>IF(B492&lt;='Informações do financiamento'!$C$6,C492*($C$2),"")</f>
        <v/>
      </c>
      <c r="E492" s="21" t="str">
        <f>IF(B492&lt;='Informações do financiamento'!$C$6,C492+D492,"")</f>
        <v/>
      </c>
      <c r="F492" s="21" t="str">
        <f>IF(I491=0,IF(B492&lt;='Informações do financiamento'!$C$6,F491,""),IF(B492&lt;='Informações do financiamento'!$C$6,H491/('Informações do financiamento'!$C$6-B492+1),""))</f>
        <v/>
      </c>
      <c r="G492" s="21" t="str">
        <f>IF(B492&lt;='Informações do financiamento'!$C$6,F492+D492+I492,"")</f>
        <v/>
      </c>
      <c r="H492" s="21" t="str">
        <f>IF(B492&lt;='Informações do financiamento'!$C$6,E492-G492,"")</f>
        <v/>
      </c>
      <c r="I492" s="22" t="str">
        <f t="shared" si="3"/>
        <v/>
      </c>
      <c r="J492" s="38"/>
      <c r="K492" s="38"/>
      <c r="L492" s="38"/>
      <c r="M492" s="20" t="str">
        <f t="shared" si="4"/>
        <v/>
      </c>
      <c r="N492" s="21" t="str">
        <f>IF(M492&lt;='Informações do financiamento'!$C$6,S491,"")</f>
        <v/>
      </c>
      <c r="O492" s="21" t="str">
        <f>IF(M492&lt;='Informações do financiamento'!$C$6,N492*($C$2),"")</f>
        <v/>
      </c>
      <c r="P492" s="21" t="str">
        <f>IF(M492&lt;='Informações do financiamento'!$C$6,N492+O492,"")</f>
        <v/>
      </c>
      <c r="Q492" s="21" t="str">
        <f>IF(M492&lt;='Informações do financiamento'!$C$6,'Tabelas com amortização extra'!R492-'Tabelas com amortização extra'!O492,"")</f>
        <v/>
      </c>
      <c r="R492" s="21" t="str">
        <f>IF(M492&lt;='Informações do financiamento'!$C$6,(N492*$C$2)/(1-(1/(1+$C$2)^('Informações do financiamento'!$C$6-M491)))+T492,"")</f>
        <v/>
      </c>
      <c r="S492" s="21" t="str">
        <f>IF(M492&lt;='Informações do financiamento'!$C$6,P492-R492,"")</f>
        <v/>
      </c>
      <c r="T492" s="22" t="str">
        <f t="shared" si="5"/>
        <v/>
      </c>
      <c r="U492" s="27"/>
    </row>
    <row r="493" spans="1:21" ht="20.25" customHeight="1">
      <c r="A493" s="27"/>
      <c r="B493" s="20" t="str">
        <f>IF(B492&lt;'Informações do financiamento'!$C$6,('Tabelas com amortização extra'!B492+1),"")</f>
        <v/>
      </c>
      <c r="C493" s="21" t="str">
        <f>IF(B493&lt;='Informações do financiamento'!$C$6,H492,"")</f>
        <v/>
      </c>
      <c r="D493" s="21" t="str">
        <f>IF(B493&lt;='Informações do financiamento'!$C$6,C493*($C$2),"")</f>
        <v/>
      </c>
      <c r="E493" s="21" t="str">
        <f>IF(B493&lt;='Informações do financiamento'!$C$6,C493+D493,"")</f>
        <v/>
      </c>
      <c r="F493" s="21" t="str">
        <f>IF(I492=0,IF(B493&lt;='Informações do financiamento'!$C$6,F492,""),IF(B493&lt;='Informações do financiamento'!$C$6,H492/('Informações do financiamento'!$C$6-B493+1),""))</f>
        <v/>
      </c>
      <c r="G493" s="21" t="str">
        <f>IF(B493&lt;='Informações do financiamento'!$C$6,F493+D493+I493,"")</f>
        <v/>
      </c>
      <c r="H493" s="21" t="str">
        <f>IF(B493&lt;='Informações do financiamento'!$C$6,E493-G493,"")</f>
        <v/>
      </c>
      <c r="I493" s="22" t="str">
        <f t="shared" si="3"/>
        <v/>
      </c>
      <c r="J493" s="38"/>
      <c r="K493" s="38"/>
      <c r="L493" s="38"/>
      <c r="M493" s="20" t="str">
        <f t="shared" si="4"/>
        <v/>
      </c>
      <c r="N493" s="21" t="str">
        <f>IF(M493&lt;='Informações do financiamento'!$C$6,S492,"")</f>
        <v/>
      </c>
      <c r="O493" s="21" t="str">
        <f>IF(M493&lt;='Informações do financiamento'!$C$6,N493*($C$2),"")</f>
        <v/>
      </c>
      <c r="P493" s="21" t="str">
        <f>IF(M493&lt;='Informações do financiamento'!$C$6,N493+O493,"")</f>
        <v/>
      </c>
      <c r="Q493" s="21" t="str">
        <f>IF(M493&lt;='Informações do financiamento'!$C$6,'Tabelas com amortização extra'!R493-'Tabelas com amortização extra'!O493,"")</f>
        <v/>
      </c>
      <c r="R493" s="21" t="str">
        <f>IF(M493&lt;='Informações do financiamento'!$C$6,(N493*$C$2)/(1-(1/(1+$C$2)^('Informações do financiamento'!$C$6-M492)))+T493,"")</f>
        <v/>
      </c>
      <c r="S493" s="21" t="str">
        <f>IF(M493&lt;='Informações do financiamento'!$C$6,P493-R493,"")</f>
        <v/>
      </c>
      <c r="T493" s="22" t="str">
        <f t="shared" si="5"/>
        <v/>
      </c>
      <c r="U493" s="27"/>
    </row>
    <row r="494" spans="1:21" ht="20.25" customHeight="1">
      <c r="A494" s="27"/>
      <c r="B494" s="20" t="str">
        <f>IF(B493&lt;'Informações do financiamento'!$C$6,('Tabelas com amortização extra'!B493+1),"")</f>
        <v/>
      </c>
      <c r="C494" s="21" t="str">
        <f>IF(B494&lt;='Informações do financiamento'!$C$6,H493,"")</f>
        <v/>
      </c>
      <c r="D494" s="21" t="str">
        <f>IF(B494&lt;='Informações do financiamento'!$C$6,C494*($C$2),"")</f>
        <v/>
      </c>
      <c r="E494" s="21" t="str">
        <f>IF(B494&lt;='Informações do financiamento'!$C$6,C494+D494,"")</f>
        <v/>
      </c>
      <c r="F494" s="21" t="str">
        <f>IF(I493=0,IF(B494&lt;='Informações do financiamento'!$C$6,F493,""),IF(B494&lt;='Informações do financiamento'!$C$6,H493/('Informações do financiamento'!$C$6-B494+1),""))</f>
        <v/>
      </c>
      <c r="G494" s="21" t="str">
        <f>IF(B494&lt;='Informações do financiamento'!$C$6,F494+D494+I494,"")</f>
        <v/>
      </c>
      <c r="H494" s="21" t="str">
        <f>IF(B494&lt;='Informações do financiamento'!$C$6,E494-G494,"")</f>
        <v/>
      </c>
      <c r="I494" s="22" t="str">
        <f t="shared" si="3"/>
        <v/>
      </c>
      <c r="J494" s="38"/>
      <c r="K494" s="38"/>
      <c r="L494" s="38"/>
      <c r="M494" s="20" t="str">
        <f t="shared" si="4"/>
        <v/>
      </c>
      <c r="N494" s="21" t="str">
        <f>IF(M494&lt;='Informações do financiamento'!$C$6,S493,"")</f>
        <v/>
      </c>
      <c r="O494" s="21" t="str">
        <f>IF(M494&lt;='Informações do financiamento'!$C$6,N494*($C$2),"")</f>
        <v/>
      </c>
      <c r="P494" s="21" t="str">
        <f>IF(M494&lt;='Informações do financiamento'!$C$6,N494+O494,"")</f>
        <v/>
      </c>
      <c r="Q494" s="21" t="str">
        <f>IF(M494&lt;='Informações do financiamento'!$C$6,'Tabelas com amortização extra'!R494-'Tabelas com amortização extra'!O494,"")</f>
        <v/>
      </c>
      <c r="R494" s="21" t="str">
        <f>IF(M494&lt;='Informações do financiamento'!$C$6,(N494*$C$2)/(1-(1/(1+$C$2)^('Informações do financiamento'!$C$6-M493)))+T494,"")</f>
        <v/>
      </c>
      <c r="S494" s="21" t="str">
        <f>IF(M494&lt;='Informações do financiamento'!$C$6,P494-R494,"")</f>
        <v/>
      </c>
      <c r="T494" s="22" t="str">
        <f t="shared" si="5"/>
        <v/>
      </c>
      <c r="U494" s="27"/>
    </row>
    <row r="495" spans="1:21" ht="20.25" customHeight="1">
      <c r="A495" s="27"/>
      <c r="B495" s="20" t="str">
        <f>IF(B494&lt;'Informações do financiamento'!$C$6,('Tabelas com amortização extra'!B494+1),"")</f>
        <v/>
      </c>
      <c r="C495" s="21" t="str">
        <f>IF(B495&lt;='Informações do financiamento'!$C$6,H494,"")</f>
        <v/>
      </c>
      <c r="D495" s="21" t="str">
        <f>IF(B495&lt;='Informações do financiamento'!$C$6,C495*($C$2),"")</f>
        <v/>
      </c>
      <c r="E495" s="21" t="str">
        <f>IF(B495&lt;='Informações do financiamento'!$C$6,C495+D495,"")</f>
        <v/>
      </c>
      <c r="F495" s="21" t="str">
        <f>IF(I494=0,IF(B495&lt;='Informações do financiamento'!$C$6,F494,""),IF(B495&lt;='Informações do financiamento'!$C$6,H494/('Informações do financiamento'!$C$6-B495+1),""))</f>
        <v/>
      </c>
      <c r="G495" s="21" t="str">
        <f>IF(B495&lt;='Informações do financiamento'!$C$6,F495+D495+I495,"")</f>
        <v/>
      </c>
      <c r="H495" s="21" t="str">
        <f>IF(B495&lt;='Informações do financiamento'!$C$6,E495-G495,"")</f>
        <v/>
      </c>
      <c r="I495" s="22" t="str">
        <f t="shared" si="3"/>
        <v/>
      </c>
      <c r="J495" s="38"/>
      <c r="K495" s="38"/>
      <c r="L495" s="38"/>
      <c r="M495" s="20" t="str">
        <f t="shared" si="4"/>
        <v/>
      </c>
      <c r="N495" s="21" t="str">
        <f>IF(M495&lt;='Informações do financiamento'!$C$6,S494,"")</f>
        <v/>
      </c>
      <c r="O495" s="21" t="str">
        <f>IF(M495&lt;='Informações do financiamento'!$C$6,N495*($C$2),"")</f>
        <v/>
      </c>
      <c r="P495" s="21" t="str">
        <f>IF(M495&lt;='Informações do financiamento'!$C$6,N495+O495,"")</f>
        <v/>
      </c>
      <c r="Q495" s="21" t="str">
        <f>IF(M495&lt;='Informações do financiamento'!$C$6,'Tabelas com amortização extra'!R495-'Tabelas com amortização extra'!O495,"")</f>
        <v/>
      </c>
      <c r="R495" s="21" t="str">
        <f>IF(M495&lt;='Informações do financiamento'!$C$6,(N495*$C$2)/(1-(1/(1+$C$2)^('Informações do financiamento'!$C$6-M494)))+T495,"")</f>
        <v/>
      </c>
      <c r="S495" s="21" t="str">
        <f>IF(M495&lt;='Informações do financiamento'!$C$6,P495-R495,"")</f>
        <v/>
      </c>
      <c r="T495" s="22" t="str">
        <f t="shared" si="5"/>
        <v/>
      </c>
      <c r="U495" s="27"/>
    </row>
    <row r="496" spans="1:21" ht="20.25" customHeight="1">
      <c r="A496" s="27"/>
      <c r="B496" s="20" t="str">
        <f>IF(B495&lt;'Informações do financiamento'!$C$6,('Tabelas com amortização extra'!B495+1),"")</f>
        <v/>
      </c>
      <c r="C496" s="21" t="str">
        <f>IF(B496&lt;='Informações do financiamento'!$C$6,H495,"")</f>
        <v/>
      </c>
      <c r="D496" s="21" t="str">
        <f>IF(B496&lt;='Informações do financiamento'!$C$6,C496*($C$2),"")</f>
        <v/>
      </c>
      <c r="E496" s="21" t="str">
        <f>IF(B496&lt;='Informações do financiamento'!$C$6,C496+D496,"")</f>
        <v/>
      </c>
      <c r="F496" s="21" t="str">
        <f>IF(I495=0,IF(B496&lt;='Informações do financiamento'!$C$6,F495,""),IF(B496&lt;='Informações do financiamento'!$C$6,H495/('Informações do financiamento'!$C$6-B496+1),""))</f>
        <v/>
      </c>
      <c r="G496" s="21" t="str">
        <f>IF(B496&lt;='Informações do financiamento'!$C$6,F496+D496+I496,"")</f>
        <v/>
      </c>
      <c r="H496" s="21" t="str">
        <f>IF(B496&lt;='Informações do financiamento'!$C$6,E496-G496,"")</f>
        <v/>
      </c>
      <c r="I496" s="22" t="str">
        <f t="shared" si="3"/>
        <v/>
      </c>
      <c r="J496" s="38"/>
      <c r="K496" s="38"/>
      <c r="L496" s="38"/>
      <c r="M496" s="20" t="str">
        <f t="shared" si="4"/>
        <v/>
      </c>
      <c r="N496" s="21" t="str">
        <f>IF(M496&lt;='Informações do financiamento'!$C$6,S495,"")</f>
        <v/>
      </c>
      <c r="O496" s="21" t="str">
        <f>IF(M496&lt;='Informações do financiamento'!$C$6,N496*($C$2),"")</f>
        <v/>
      </c>
      <c r="P496" s="21" t="str">
        <f>IF(M496&lt;='Informações do financiamento'!$C$6,N496+O496,"")</f>
        <v/>
      </c>
      <c r="Q496" s="21" t="str">
        <f>IF(M496&lt;='Informações do financiamento'!$C$6,'Tabelas com amortização extra'!R496-'Tabelas com amortização extra'!O496,"")</f>
        <v/>
      </c>
      <c r="R496" s="21" t="str">
        <f>IF(M496&lt;='Informações do financiamento'!$C$6,(N496*$C$2)/(1-(1/(1+$C$2)^('Informações do financiamento'!$C$6-M495)))+T496,"")</f>
        <v/>
      </c>
      <c r="S496" s="21" t="str">
        <f>IF(M496&lt;='Informações do financiamento'!$C$6,P496-R496,"")</f>
        <v/>
      </c>
      <c r="T496" s="22" t="str">
        <f t="shared" si="5"/>
        <v/>
      </c>
      <c r="U496" s="27"/>
    </row>
    <row r="497" spans="1:21" ht="20.25" customHeight="1">
      <c r="A497" s="27"/>
      <c r="B497" s="20" t="str">
        <f>IF(B496&lt;'Informações do financiamento'!$C$6,('Tabelas com amortização extra'!B496+1),"")</f>
        <v/>
      </c>
      <c r="C497" s="21" t="str">
        <f>IF(B497&lt;='Informações do financiamento'!$C$6,H496,"")</f>
        <v/>
      </c>
      <c r="D497" s="21" t="str">
        <f>IF(B497&lt;='Informações do financiamento'!$C$6,C497*($C$2),"")</f>
        <v/>
      </c>
      <c r="E497" s="21" t="str">
        <f>IF(B497&lt;='Informações do financiamento'!$C$6,C497+D497,"")</f>
        <v/>
      </c>
      <c r="F497" s="21" t="str">
        <f>IF(I496=0,IF(B497&lt;='Informações do financiamento'!$C$6,F496,""),IF(B497&lt;='Informações do financiamento'!$C$6,H496/('Informações do financiamento'!$C$6-B497+1),""))</f>
        <v/>
      </c>
      <c r="G497" s="21" t="str">
        <f>IF(B497&lt;='Informações do financiamento'!$C$6,F497+D497+I497,"")</f>
        <v/>
      </c>
      <c r="H497" s="21" t="str">
        <f>IF(B497&lt;='Informações do financiamento'!$C$6,E497-G497,"")</f>
        <v/>
      </c>
      <c r="I497" s="22" t="str">
        <f t="shared" si="3"/>
        <v/>
      </c>
      <c r="J497" s="38"/>
      <c r="K497" s="38"/>
      <c r="L497" s="38"/>
      <c r="M497" s="20" t="str">
        <f t="shared" si="4"/>
        <v/>
      </c>
      <c r="N497" s="21" t="str">
        <f>IF(M497&lt;='Informações do financiamento'!$C$6,S496,"")</f>
        <v/>
      </c>
      <c r="O497" s="21" t="str">
        <f>IF(M497&lt;='Informações do financiamento'!$C$6,N497*($C$2),"")</f>
        <v/>
      </c>
      <c r="P497" s="21" t="str">
        <f>IF(M497&lt;='Informações do financiamento'!$C$6,N497+O497,"")</f>
        <v/>
      </c>
      <c r="Q497" s="21" t="str">
        <f>IF(M497&lt;='Informações do financiamento'!$C$6,'Tabelas com amortização extra'!R497-'Tabelas com amortização extra'!O497,"")</f>
        <v/>
      </c>
      <c r="R497" s="21" t="str">
        <f>IF(M497&lt;='Informações do financiamento'!$C$6,(N497*$C$2)/(1-(1/(1+$C$2)^('Informações do financiamento'!$C$6-M496)))+T497,"")</f>
        <v/>
      </c>
      <c r="S497" s="21" t="str">
        <f>IF(M497&lt;='Informações do financiamento'!$C$6,P497-R497,"")</f>
        <v/>
      </c>
      <c r="T497" s="22" t="str">
        <f t="shared" si="5"/>
        <v/>
      </c>
      <c r="U497" s="27"/>
    </row>
    <row r="498" spans="1:21" ht="20.25" customHeight="1">
      <c r="A498" s="27"/>
      <c r="B498" s="20" t="str">
        <f>IF(B497&lt;'Informações do financiamento'!$C$6,('Tabelas com amortização extra'!B497+1),"")</f>
        <v/>
      </c>
      <c r="C498" s="21" t="str">
        <f>IF(B498&lt;='Informações do financiamento'!$C$6,H497,"")</f>
        <v/>
      </c>
      <c r="D498" s="21" t="str">
        <f>IF(B498&lt;='Informações do financiamento'!$C$6,C498*($C$2),"")</f>
        <v/>
      </c>
      <c r="E498" s="21" t="str">
        <f>IF(B498&lt;='Informações do financiamento'!$C$6,C498+D498,"")</f>
        <v/>
      </c>
      <c r="F498" s="21" t="str">
        <f>IF(I497=0,IF(B498&lt;='Informações do financiamento'!$C$6,F497,""),IF(B498&lt;='Informações do financiamento'!$C$6,H497/('Informações do financiamento'!$C$6-B498+1),""))</f>
        <v/>
      </c>
      <c r="G498" s="21" t="str">
        <f>IF(B498&lt;='Informações do financiamento'!$C$6,F498+D498+I498,"")</f>
        <v/>
      </c>
      <c r="H498" s="21" t="str">
        <f>IF(B498&lt;='Informações do financiamento'!$C$6,E498-G498,"")</f>
        <v/>
      </c>
      <c r="I498" s="22" t="str">
        <f t="shared" si="3"/>
        <v/>
      </c>
      <c r="J498" s="38"/>
      <c r="K498" s="38"/>
      <c r="L498" s="38"/>
      <c r="M498" s="20" t="str">
        <f t="shared" si="4"/>
        <v/>
      </c>
      <c r="N498" s="21" t="str">
        <f>IF(M498&lt;='Informações do financiamento'!$C$6,S497,"")</f>
        <v/>
      </c>
      <c r="O498" s="21" t="str">
        <f>IF(M498&lt;='Informações do financiamento'!$C$6,N498*($C$2),"")</f>
        <v/>
      </c>
      <c r="P498" s="21" t="str">
        <f>IF(M498&lt;='Informações do financiamento'!$C$6,N498+O498,"")</f>
        <v/>
      </c>
      <c r="Q498" s="21" t="str">
        <f>IF(M498&lt;='Informações do financiamento'!$C$6,'Tabelas com amortização extra'!R498-'Tabelas com amortização extra'!O498,"")</f>
        <v/>
      </c>
      <c r="R498" s="21" t="str">
        <f>IF(M498&lt;='Informações do financiamento'!$C$6,(N498*$C$2)/(1-(1/(1+$C$2)^('Informações do financiamento'!$C$6-M497)))+T498,"")</f>
        <v/>
      </c>
      <c r="S498" s="21" t="str">
        <f>IF(M498&lt;='Informações do financiamento'!$C$6,P498-R498,"")</f>
        <v/>
      </c>
      <c r="T498" s="22" t="str">
        <f t="shared" si="5"/>
        <v/>
      </c>
      <c r="U498" s="27"/>
    </row>
    <row r="499" spans="1:21" ht="20.25" customHeight="1">
      <c r="A499" s="27"/>
      <c r="B499" s="20" t="str">
        <f>IF(B498&lt;'Informações do financiamento'!$C$6,('Tabelas com amortização extra'!B498+1),"")</f>
        <v/>
      </c>
      <c r="C499" s="21" t="str">
        <f>IF(B499&lt;='Informações do financiamento'!$C$6,H498,"")</f>
        <v/>
      </c>
      <c r="D499" s="21" t="str">
        <f>IF(B499&lt;='Informações do financiamento'!$C$6,C499*($C$2),"")</f>
        <v/>
      </c>
      <c r="E499" s="21" t="str">
        <f>IF(B499&lt;='Informações do financiamento'!$C$6,C499+D499,"")</f>
        <v/>
      </c>
      <c r="F499" s="21" t="str">
        <f>IF(I498=0,IF(B499&lt;='Informações do financiamento'!$C$6,F498,""),IF(B499&lt;='Informações do financiamento'!$C$6,H498/('Informações do financiamento'!$C$6-B499+1),""))</f>
        <v/>
      </c>
      <c r="G499" s="21" t="str">
        <f>IF(B499&lt;='Informações do financiamento'!$C$6,F499+D499+I499,"")</f>
        <v/>
      </c>
      <c r="H499" s="21" t="str">
        <f>IF(B499&lt;='Informações do financiamento'!$C$6,E499-G499,"")</f>
        <v/>
      </c>
      <c r="I499" s="22" t="str">
        <f t="shared" si="3"/>
        <v/>
      </c>
      <c r="J499" s="38"/>
      <c r="K499" s="38"/>
      <c r="L499" s="38"/>
      <c r="M499" s="20" t="str">
        <f t="shared" si="4"/>
        <v/>
      </c>
      <c r="N499" s="21" t="str">
        <f>IF(M499&lt;='Informações do financiamento'!$C$6,S498,"")</f>
        <v/>
      </c>
      <c r="O499" s="21" t="str">
        <f>IF(M499&lt;='Informações do financiamento'!$C$6,N499*($C$2),"")</f>
        <v/>
      </c>
      <c r="P499" s="21" t="str">
        <f>IF(M499&lt;='Informações do financiamento'!$C$6,N499+O499,"")</f>
        <v/>
      </c>
      <c r="Q499" s="21" t="str">
        <f>IF(M499&lt;='Informações do financiamento'!$C$6,'Tabelas com amortização extra'!R499-'Tabelas com amortização extra'!O499,"")</f>
        <v/>
      </c>
      <c r="R499" s="21" t="str">
        <f>IF(M499&lt;='Informações do financiamento'!$C$6,(N499*$C$2)/(1-(1/(1+$C$2)^('Informações do financiamento'!$C$6-M498)))+T499,"")</f>
        <v/>
      </c>
      <c r="S499" s="21" t="str">
        <f>IF(M499&lt;='Informações do financiamento'!$C$6,P499-R499,"")</f>
        <v/>
      </c>
      <c r="T499" s="22" t="str">
        <f t="shared" si="5"/>
        <v/>
      </c>
      <c r="U499" s="27"/>
    </row>
    <row r="500" spans="1:21" ht="20.25" customHeight="1">
      <c r="A500" s="27"/>
      <c r="B500" s="20" t="str">
        <f>IF(B499&lt;'Informações do financiamento'!$C$6,('Tabelas com amortização extra'!B499+1),"")</f>
        <v/>
      </c>
      <c r="C500" s="21" t="str">
        <f>IF(B500&lt;='Informações do financiamento'!$C$6,H499,"")</f>
        <v/>
      </c>
      <c r="D500" s="21" t="str">
        <f>IF(B500&lt;='Informações do financiamento'!$C$6,C500*($C$2),"")</f>
        <v/>
      </c>
      <c r="E500" s="21" t="str">
        <f>IF(B500&lt;='Informações do financiamento'!$C$6,C500+D500,"")</f>
        <v/>
      </c>
      <c r="F500" s="21" t="str">
        <f>IF(I499=0,IF(B500&lt;='Informações do financiamento'!$C$6,F499,""),IF(B500&lt;='Informações do financiamento'!$C$6,H499/('Informações do financiamento'!$C$6-B500+1),""))</f>
        <v/>
      </c>
      <c r="G500" s="21" t="str">
        <f>IF(B500&lt;='Informações do financiamento'!$C$6,F500+D500+I500,"")</f>
        <v/>
      </c>
      <c r="H500" s="21" t="str">
        <f>IF(B500&lt;='Informações do financiamento'!$C$6,E500-G500,"")</f>
        <v/>
      </c>
      <c r="I500" s="22" t="str">
        <f t="shared" si="3"/>
        <v/>
      </c>
      <c r="J500" s="38"/>
      <c r="K500" s="38"/>
      <c r="L500" s="38"/>
      <c r="M500" s="20" t="str">
        <f t="shared" si="4"/>
        <v/>
      </c>
      <c r="N500" s="21" t="str">
        <f>IF(M500&lt;='Informações do financiamento'!$C$6,S499,"")</f>
        <v/>
      </c>
      <c r="O500" s="21" t="str">
        <f>IF(M500&lt;='Informações do financiamento'!$C$6,N500*($C$2),"")</f>
        <v/>
      </c>
      <c r="P500" s="21" t="str">
        <f>IF(M500&lt;='Informações do financiamento'!$C$6,N500+O500,"")</f>
        <v/>
      </c>
      <c r="Q500" s="21" t="str">
        <f>IF(M500&lt;='Informações do financiamento'!$C$6,'Tabelas com amortização extra'!R500-'Tabelas com amortização extra'!O500,"")</f>
        <v/>
      </c>
      <c r="R500" s="21" t="str">
        <f>IF(M500&lt;='Informações do financiamento'!$C$6,(N500*$C$2)/(1-(1/(1+$C$2)^('Informações do financiamento'!$C$6-M499)))+T500,"")</f>
        <v/>
      </c>
      <c r="S500" s="21" t="str">
        <f>IF(M500&lt;='Informações do financiamento'!$C$6,P500-R500,"")</f>
        <v/>
      </c>
      <c r="T500" s="22" t="str">
        <f t="shared" si="5"/>
        <v/>
      </c>
      <c r="U500" s="27"/>
    </row>
    <row r="501" spans="1:21" ht="20.25" customHeight="1">
      <c r="A501" s="27"/>
      <c r="B501" s="20" t="str">
        <f>IF(B500&lt;'Informações do financiamento'!$C$6,('Tabelas com amortização extra'!B500+1),"")</f>
        <v/>
      </c>
      <c r="C501" s="21" t="str">
        <f>IF(B501&lt;='Informações do financiamento'!$C$6,H500,"")</f>
        <v/>
      </c>
      <c r="D501" s="21" t="str">
        <f>IF(B501&lt;='Informações do financiamento'!$C$6,C501*($C$2),"")</f>
        <v/>
      </c>
      <c r="E501" s="21" t="str">
        <f>IF(B501&lt;='Informações do financiamento'!$C$6,C501+D501,"")</f>
        <v/>
      </c>
      <c r="F501" s="21" t="str">
        <f>IF(I500=0,IF(B501&lt;='Informações do financiamento'!$C$6,F500,""),IF(B501&lt;='Informações do financiamento'!$C$6,H500/('Informações do financiamento'!$C$6-B501+1),""))</f>
        <v/>
      </c>
      <c r="G501" s="21" t="str">
        <f>IF(B501&lt;='Informações do financiamento'!$C$6,F501+D501+I501,"")</f>
        <v/>
      </c>
      <c r="H501" s="21" t="str">
        <f>IF(B501&lt;='Informações do financiamento'!$C$6,E501-G501,"")</f>
        <v/>
      </c>
      <c r="I501" s="22" t="str">
        <f t="shared" si="3"/>
        <v/>
      </c>
      <c r="J501" s="38"/>
      <c r="K501" s="38"/>
      <c r="L501" s="38"/>
      <c r="M501" s="20" t="str">
        <f t="shared" si="4"/>
        <v/>
      </c>
      <c r="N501" s="21" t="str">
        <f>IF(M501&lt;='Informações do financiamento'!$C$6,S500,"")</f>
        <v/>
      </c>
      <c r="O501" s="21" t="str">
        <f>IF(M501&lt;='Informações do financiamento'!$C$6,N501*($C$2),"")</f>
        <v/>
      </c>
      <c r="P501" s="21" t="str">
        <f>IF(M501&lt;='Informações do financiamento'!$C$6,N501+O501,"")</f>
        <v/>
      </c>
      <c r="Q501" s="21" t="str">
        <f>IF(M501&lt;='Informações do financiamento'!$C$6,'Tabelas com amortização extra'!R501-'Tabelas com amortização extra'!O501,"")</f>
        <v/>
      </c>
      <c r="R501" s="21" t="str">
        <f>IF(M501&lt;='Informações do financiamento'!$C$6,(N501*$C$2)/(1-(1/(1+$C$2)^('Informações do financiamento'!$C$6-M500)))+T501,"")</f>
        <v/>
      </c>
      <c r="S501" s="21" t="str">
        <f>IF(M501&lt;='Informações do financiamento'!$C$6,P501-R501,"")</f>
        <v/>
      </c>
      <c r="T501" s="22" t="str">
        <f t="shared" si="5"/>
        <v/>
      </c>
      <c r="U501" s="27"/>
    </row>
    <row r="502" spans="1:21" ht="20.25" customHeight="1">
      <c r="A502" s="27"/>
      <c r="B502" s="20" t="str">
        <f>IF(B501&lt;'Informações do financiamento'!$C$6,('Tabelas com amortização extra'!B501+1),"")</f>
        <v/>
      </c>
      <c r="C502" s="21" t="str">
        <f>IF(B502&lt;='Informações do financiamento'!$C$6,H501,"")</f>
        <v/>
      </c>
      <c r="D502" s="21" t="str">
        <f>IF(B502&lt;='Informações do financiamento'!$C$6,C502*($C$2),"")</f>
        <v/>
      </c>
      <c r="E502" s="21" t="str">
        <f>IF(B502&lt;='Informações do financiamento'!$C$6,C502+D502,"")</f>
        <v/>
      </c>
      <c r="F502" s="21" t="str">
        <f>IF(I501=0,IF(B502&lt;='Informações do financiamento'!$C$6,F501,""),IF(B502&lt;='Informações do financiamento'!$C$6,H501/('Informações do financiamento'!$C$6-B502+1),""))</f>
        <v/>
      </c>
      <c r="G502" s="21" t="str">
        <f>IF(B502&lt;='Informações do financiamento'!$C$6,F502+D502+I502,"")</f>
        <v/>
      </c>
      <c r="H502" s="21" t="str">
        <f>IF(B502&lt;='Informações do financiamento'!$C$6,E502-G502,"")</f>
        <v/>
      </c>
      <c r="I502" s="22" t="str">
        <f t="shared" si="3"/>
        <v/>
      </c>
      <c r="J502" s="38"/>
      <c r="K502" s="38"/>
      <c r="L502" s="38"/>
      <c r="M502" s="20" t="str">
        <f t="shared" si="4"/>
        <v/>
      </c>
      <c r="N502" s="21" t="str">
        <f>IF(M502&lt;='Informações do financiamento'!$C$6,S501,"")</f>
        <v/>
      </c>
      <c r="O502" s="21" t="str">
        <f>IF(M502&lt;='Informações do financiamento'!$C$6,N502*($C$2),"")</f>
        <v/>
      </c>
      <c r="P502" s="21" t="str">
        <f>IF(M502&lt;='Informações do financiamento'!$C$6,N502+O502,"")</f>
        <v/>
      </c>
      <c r="Q502" s="21" t="str">
        <f>IF(M502&lt;='Informações do financiamento'!$C$6,'Tabelas com amortização extra'!R502-'Tabelas com amortização extra'!O502,"")</f>
        <v/>
      </c>
      <c r="R502" s="21" t="str">
        <f>IF(M502&lt;='Informações do financiamento'!$C$6,(N502*$C$2)/(1-(1/(1+$C$2)^('Informações do financiamento'!$C$6-M501)))+T502,"")</f>
        <v/>
      </c>
      <c r="S502" s="21" t="str">
        <f>IF(M502&lt;='Informações do financiamento'!$C$6,P502-R502,"")</f>
        <v/>
      </c>
      <c r="T502" s="22" t="str">
        <f t="shared" si="5"/>
        <v/>
      </c>
      <c r="U502" s="27"/>
    </row>
    <row r="503" spans="1:21" ht="20.25" customHeight="1">
      <c r="A503" s="27"/>
      <c r="B503" s="20" t="str">
        <f>IF(B502&lt;'Informações do financiamento'!$C$6,('Tabelas com amortização extra'!B502+1),"")</f>
        <v/>
      </c>
      <c r="C503" s="21" t="str">
        <f>IF(B503&lt;='Informações do financiamento'!$C$6,H502,"")</f>
        <v/>
      </c>
      <c r="D503" s="21" t="str">
        <f>IF(B503&lt;='Informações do financiamento'!$C$6,C503*($C$2),"")</f>
        <v/>
      </c>
      <c r="E503" s="21" t="str">
        <f>IF(B503&lt;='Informações do financiamento'!$C$6,C503+D503,"")</f>
        <v/>
      </c>
      <c r="F503" s="21" t="str">
        <f>IF(I502=0,IF(B503&lt;='Informações do financiamento'!$C$6,F502,""),IF(B503&lt;='Informações do financiamento'!$C$6,H502/('Informações do financiamento'!$C$6-B503+1),""))</f>
        <v/>
      </c>
      <c r="G503" s="21" t="str">
        <f>IF(B503&lt;='Informações do financiamento'!$C$6,F503+D503+I503,"")</f>
        <v/>
      </c>
      <c r="H503" s="21" t="str">
        <f>IF(B503&lt;='Informações do financiamento'!$C$6,E503-G503,"")</f>
        <v/>
      </c>
      <c r="I503" s="22" t="str">
        <f t="shared" si="3"/>
        <v/>
      </c>
      <c r="J503" s="38"/>
      <c r="K503" s="38"/>
      <c r="L503" s="38"/>
      <c r="M503" s="20" t="str">
        <f t="shared" si="4"/>
        <v/>
      </c>
      <c r="N503" s="21" t="str">
        <f>IF(M503&lt;='Informações do financiamento'!$C$6,S502,"")</f>
        <v/>
      </c>
      <c r="O503" s="21" t="str">
        <f>IF(M503&lt;='Informações do financiamento'!$C$6,N503*($C$2),"")</f>
        <v/>
      </c>
      <c r="P503" s="21" t="str">
        <f>IF(M503&lt;='Informações do financiamento'!$C$6,N503+O503,"")</f>
        <v/>
      </c>
      <c r="Q503" s="21" t="str">
        <f>IF(M503&lt;='Informações do financiamento'!$C$6,'Tabelas com amortização extra'!R503-'Tabelas com amortização extra'!O503,"")</f>
        <v/>
      </c>
      <c r="R503" s="21" t="str">
        <f>IF(M503&lt;='Informações do financiamento'!$C$6,(N503*$C$2)/(1-(1/(1+$C$2)^('Informações do financiamento'!$C$6-M502)))+T503,"")</f>
        <v/>
      </c>
      <c r="S503" s="21" t="str">
        <f>IF(M503&lt;='Informações do financiamento'!$C$6,P503-R503,"")</f>
        <v/>
      </c>
      <c r="T503" s="22" t="str">
        <f t="shared" si="5"/>
        <v/>
      </c>
      <c r="U503" s="27"/>
    </row>
    <row r="504" spans="1:21" ht="20.25" customHeight="1">
      <c r="A504" s="27"/>
      <c r="B504" s="20" t="str">
        <f>IF(B503&lt;'Informações do financiamento'!$C$6,('Tabelas com amortização extra'!B503+1),"")</f>
        <v/>
      </c>
      <c r="C504" s="21" t="str">
        <f>IF(B504&lt;='Informações do financiamento'!$C$6,H503,"")</f>
        <v/>
      </c>
      <c r="D504" s="21" t="str">
        <f>IF(B504&lt;='Informações do financiamento'!$C$6,C504*($C$2),"")</f>
        <v/>
      </c>
      <c r="E504" s="21" t="str">
        <f>IF(B504&lt;='Informações do financiamento'!$C$6,C504+D504,"")</f>
        <v/>
      </c>
      <c r="F504" s="21" t="str">
        <f>IF(I503=0,IF(B504&lt;='Informações do financiamento'!$C$6,F503,""),IF(B504&lt;='Informações do financiamento'!$C$6,H503/('Informações do financiamento'!$C$6-B504+1),""))</f>
        <v/>
      </c>
      <c r="G504" s="21" t="str">
        <f>IF(B504&lt;='Informações do financiamento'!$C$6,F504+D504+I504,"")</f>
        <v/>
      </c>
      <c r="H504" s="21" t="str">
        <f>IF(B504&lt;='Informações do financiamento'!$C$6,E504-G504,"")</f>
        <v/>
      </c>
      <c r="I504" s="22" t="str">
        <f t="shared" si="3"/>
        <v/>
      </c>
      <c r="J504" s="38"/>
      <c r="K504" s="38"/>
      <c r="L504" s="38"/>
      <c r="M504" s="20" t="str">
        <f t="shared" si="4"/>
        <v/>
      </c>
      <c r="N504" s="21" t="str">
        <f>IF(M504&lt;='Informações do financiamento'!$C$6,S503,"")</f>
        <v/>
      </c>
      <c r="O504" s="21" t="str">
        <f>IF(M504&lt;='Informações do financiamento'!$C$6,N504*($C$2),"")</f>
        <v/>
      </c>
      <c r="P504" s="21" t="str">
        <f>IF(M504&lt;='Informações do financiamento'!$C$6,N504+O504,"")</f>
        <v/>
      </c>
      <c r="Q504" s="21" t="str">
        <f>IF(M504&lt;='Informações do financiamento'!$C$6,'Tabelas com amortização extra'!R504-'Tabelas com amortização extra'!O504,"")</f>
        <v/>
      </c>
      <c r="R504" s="21" t="str">
        <f>IF(M504&lt;='Informações do financiamento'!$C$6,(N504*$C$2)/(1-(1/(1+$C$2)^('Informações do financiamento'!$C$6-M503)))+T504,"")</f>
        <v/>
      </c>
      <c r="S504" s="21" t="str">
        <f>IF(M504&lt;='Informações do financiamento'!$C$6,P504-R504,"")</f>
        <v/>
      </c>
      <c r="T504" s="22" t="str">
        <f t="shared" si="5"/>
        <v/>
      </c>
      <c r="U504" s="27"/>
    </row>
    <row r="505" spans="1:21" ht="20.25" customHeight="1">
      <c r="A505" s="27"/>
      <c r="B505" s="20" t="str">
        <f>IF(B504&lt;'Informações do financiamento'!$C$6,('Tabelas com amortização extra'!B504+1),"")</f>
        <v/>
      </c>
      <c r="C505" s="21" t="str">
        <f>IF(B505&lt;='Informações do financiamento'!$C$6,H504,"")</f>
        <v/>
      </c>
      <c r="D505" s="21" t="str">
        <f>IF(B505&lt;='Informações do financiamento'!$C$6,C505*($C$2),"")</f>
        <v/>
      </c>
      <c r="E505" s="21" t="str">
        <f>IF(B505&lt;='Informações do financiamento'!$C$6,C505+D505,"")</f>
        <v/>
      </c>
      <c r="F505" s="21" t="str">
        <f>IF(I504=0,IF(B505&lt;='Informações do financiamento'!$C$6,F504,""),IF(B505&lt;='Informações do financiamento'!$C$6,H504/('Informações do financiamento'!$C$6-B505+1),""))</f>
        <v/>
      </c>
      <c r="G505" s="21" t="str">
        <f>IF(B505&lt;='Informações do financiamento'!$C$6,F505+D505+I505,"")</f>
        <v/>
      </c>
      <c r="H505" s="21" t="str">
        <f>IF(B505&lt;='Informações do financiamento'!$C$6,E505-G505,"")</f>
        <v/>
      </c>
      <c r="I505" s="22" t="str">
        <f t="shared" si="3"/>
        <v/>
      </c>
      <c r="J505" s="38"/>
      <c r="K505" s="38"/>
      <c r="L505" s="38"/>
      <c r="M505" s="20" t="str">
        <f t="shared" si="4"/>
        <v/>
      </c>
      <c r="N505" s="21" t="str">
        <f>IF(M505&lt;='Informações do financiamento'!$C$6,S504,"")</f>
        <v/>
      </c>
      <c r="O505" s="21" t="str">
        <f>IF(M505&lt;='Informações do financiamento'!$C$6,N505*($C$2),"")</f>
        <v/>
      </c>
      <c r="P505" s="21" t="str">
        <f>IF(M505&lt;='Informações do financiamento'!$C$6,N505+O505,"")</f>
        <v/>
      </c>
      <c r="Q505" s="21" t="str">
        <f>IF(M505&lt;='Informações do financiamento'!$C$6,'Tabelas com amortização extra'!R505-'Tabelas com amortização extra'!O505,"")</f>
        <v/>
      </c>
      <c r="R505" s="21" t="str">
        <f>IF(M505&lt;='Informações do financiamento'!$C$6,(N505*$C$2)/(1-(1/(1+$C$2)^('Informações do financiamento'!$C$6-M504)))+T505,"")</f>
        <v/>
      </c>
      <c r="S505" s="21" t="str">
        <f>IF(M505&lt;='Informações do financiamento'!$C$6,P505-R505,"")</f>
        <v/>
      </c>
      <c r="T505" s="22" t="str">
        <f t="shared" si="5"/>
        <v/>
      </c>
      <c r="U505" s="27"/>
    </row>
    <row r="506" spans="1:21" ht="20.25" customHeight="1">
      <c r="A506" s="27"/>
      <c r="B506" s="20" t="str">
        <f>IF(B505&lt;'Informações do financiamento'!$C$6,('Tabelas com amortização extra'!B505+1),"")</f>
        <v/>
      </c>
      <c r="C506" s="21" t="str">
        <f>IF(B506&lt;='Informações do financiamento'!$C$6,H505,"")</f>
        <v/>
      </c>
      <c r="D506" s="21" t="str">
        <f>IF(B506&lt;='Informações do financiamento'!$C$6,C506*($C$2),"")</f>
        <v/>
      </c>
      <c r="E506" s="21" t="str">
        <f>IF(B506&lt;='Informações do financiamento'!$C$6,C506+D506,"")</f>
        <v/>
      </c>
      <c r="F506" s="21" t="str">
        <f>IF(I505=0,IF(B506&lt;='Informações do financiamento'!$C$6,F505,""),IF(B506&lt;='Informações do financiamento'!$C$6,H505/('Informações do financiamento'!$C$6-B506+1),""))</f>
        <v/>
      </c>
      <c r="G506" s="21" t="str">
        <f>IF(B506&lt;='Informações do financiamento'!$C$6,F506+D506+I506,"")</f>
        <v/>
      </c>
      <c r="H506" s="21" t="str">
        <f>IF(B506&lt;='Informações do financiamento'!$C$6,E506-G506,"")</f>
        <v/>
      </c>
      <c r="I506" s="22" t="str">
        <f t="shared" si="3"/>
        <v/>
      </c>
      <c r="J506" s="38"/>
      <c r="K506" s="38"/>
      <c r="L506" s="38"/>
      <c r="M506" s="20" t="str">
        <f t="shared" si="4"/>
        <v/>
      </c>
      <c r="N506" s="21" t="str">
        <f>IF(M506&lt;='Informações do financiamento'!$C$6,S505,"")</f>
        <v/>
      </c>
      <c r="O506" s="21" t="str">
        <f>IF(M506&lt;='Informações do financiamento'!$C$6,N506*($C$2),"")</f>
        <v/>
      </c>
      <c r="P506" s="21" t="str">
        <f>IF(M506&lt;='Informações do financiamento'!$C$6,N506+O506,"")</f>
        <v/>
      </c>
      <c r="Q506" s="21" t="str">
        <f>IF(M506&lt;='Informações do financiamento'!$C$6,'Tabelas com amortização extra'!R506-'Tabelas com amortização extra'!O506,"")</f>
        <v/>
      </c>
      <c r="R506" s="21" t="str">
        <f>IF(M506&lt;='Informações do financiamento'!$C$6,(N506*$C$2)/(1-(1/(1+$C$2)^('Informações do financiamento'!$C$6-M505)))+T506,"")</f>
        <v/>
      </c>
      <c r="S506" s="21" t="str">
        <f>IF(M506&lt;='Informações do financiamento'!$C$6,P506-R506,"")</f>
        <v/>
      </c>
      <c r="T506" s="22" t="str">
        <f t="shared" si="5"/>
        <v/>
      </c>
      <c r="U506" s="27"/>
    </row>
    <row r="507" spans="1:21" ht="20.25" customHeight="1">
      <c r="A507" s="27"/>
      <c r="B507" s="20" t="str">
        <f>IF(B506&lt;'Informações do financiamento'!$C$6,('Tabelas com amortização extra'!B506+1),"")</f>
        <v/>
      </c>
      <c r="C507" s="21" t="str">
        <f>IF(B507&lt;='Informações do financiamento'!$C$6,H506,"")</f>
        <v/>
      </c>
      <c r="D507" s="21" t="str">
        <f>IF(B507&lt;='Informações do financiamento'!$C$6,C507*($C$2),"")</f>
        <v/>
      </c>
      <c r="E507" s="21" t="str">
        <f>IF(B507&lt;='Informações do financiamento'!$C$6,C507+D507,"")</f>
        <v/>
      </c>
      <c r="F507" s="21" t="str">
        <f>IF(I506=0,IF(B507&lt;='Informações do financiamento'!$C$6,F506,""),IF(B507&lt;='Informações do financiamento'!$C$6,H506/('Informações do financiamento'!$C$6-B507+1),""))</f>
        <v/>
      </c>
      <c r="G507" s="21" t="str">
        <f>IF(B507&lt;='Informações do financiamento'!$C$6,F507+D507+I507,"")</f>
        <v/>
      </c>
      <c r="H507" s="21" t="str">
        <f>IF(B507&lt;='Informações do financiamento'!$C$6,E507-G507,"")</f>
        <v/>
      </c>
      <c r="I507" s="22" t="str">
        <f t="shared" si="3"/>
        <v/>
      </c>
      <c r="J507" s="38"/>
      <c r="K507" s="38"/>
      <c r="L507" s="38"/>
      <c r="M507" s="20" t="str">
        <f t="shared" si="4"/>
        <v/>
      </c>
      <c r="N507" s="21" t="str">
        <f>IF(M507&lt;='Informações do financiamento'!$C$6,S506,"")</f>
        <v/>
      </c>
      <c r="O507" s="21" t="str">
        <f>IF(M507&lt;='Informações do financiamento'!$C$6,N507*($C$2),"")</f>
        <v/>
      </c>
      <c r="P507" s="21" t="str">
        <f>IF(M507&lt;='Informações do financiamento'!$C$6,N507+O507,"")</f>
        <v/>
      </c>
      <c r="Q507" s="21" t="str">
        <f>IF(M507&lt;='Informações do financiamento'!$C$6,'Tabelas com amortização extra'!R507-'Tabelas com amortização extra'!O507,"")</f>
        <v/>
      </c>
      <c r="R507" s="21" t="str">
        <f>IF(M507&lt;='Informações do financiamento'!$C$6,(N507*$C$2)/(1-(1/(1+$C$2)^('Informações do financiamento'!$C$6-M506)))+T507,"")</f>
        <v/>
      </c>
      <c r="S507" s="21" t="str">
        <f>IF(M507&lt;='Informações do financiamento'!$C$6,P507-R507,"")</f>
        <v/>
      </c>
      <c r="T507" s="22" t="str">
        <f t="shared" si="5"/>
        <v/>
      </c>
      <c r="U507" s="27"/>
    </row>
    <row r="508" spans="1:21" ht="20.25" customHeight="1">
      <c r="A508" s="27"/>
      <c r="B508" s="20" t="str">
        <f>IF(B507&lt;'Informações do financiamento'!$C$6,('Tabelas com amortização extra'!B507+1),"")</f>
        <v/>
      </c>
      <c r="C508" s="21" t="str">
        <f>IF(B508&lt;='Informações do financiamento'!$C$6,H507,"")</f>
        <v/>
      </c>
      <c r="D508" s="21" t="str">
        <f>IF(B508&lt;='Informações do financiamento'!$C$6,C508*($C$2),"")</f>
        <v/>
      </c>
      <c r="E508" s="21" t="str">
        <f>IF(B508&lt;='Informações do financiamento'!$C$6,C508+D508,"")</f>
        <v/>
      </c>
      <c r="F508" s="21" t="str">
        <f>IF(I507=0,IF(B508&lt;='Informações do financiamento'!$C$6,F507,""),IF(B508&lt;='Informações do financiamento'!$C$6,H507/('Informações do financiamento'!$C$6-B508+1),""))</f>
        <v/>
      </c>
      <c r="G508" s="21" t="str">
        <f>IF(B508&lt;='Informações do financiamento'!$C$6,F508+D508+I508,"")</f>
        <v/>
      </c>
      <c r="H508" s="21" t="str">
        <f>IF(B508&lt;='Informações do financiamento'!$C$6,E508-G508,"")</f>
        <v/>
      </c>
      <c r="I508" s="22" t="str">
        <f t="shared" si="3"/>
        <v/>
      </c>
      <c r="J508" s="38"/>
      <c r="K508" s="38"/>
      <c r="L508" s="38"/>
      <c r="M508" s="20" t="str">
        <f t="shared" si="4"/>
        <v/>
      </c>
      <c r="N508" s="21" t="str">
        <f>IF(M508&lt;='Informações do financiamento'!$C$6,S507,"")</f>
        <v/>
      </c>
      <c r="O508" s="21" t="str">
        <f>IF(M508&lt;='Informações do financiamento'!$C$6,N508*($C$2),"")</f>
        <v/>
      </c>
      <c r="P508" s="21" t="str">
        <f>IF(M508&lt;='Informações do financiamento'!$C$6,N508+O508,"")</f>
        <v/>
      </c>
      <c r="Q508" s="21" t="str">
        <f>IF(M508&lt;='Informações do financiamento'!$C$6,'Tabelas com amortização extra'!R508-'Tabelas com amortização extra'!O508,"")</f>
        <v/>
      </c>
      <c r="R508" s="21" t="str">
        <f>IF(M508&lt;='Informações do financiamento'!$C$6,(N508*$C$2)/(1-(1/(1+$C$2)^('Informações do financiamento'!$C$6-M507)))+T508,"")</f>
        <v/>
      </c>
      <c r="S508" s="21" t="str">
        <f>IF(M508&lt;='Informações do financiamento'!$C$6,P508-R508,"")</f>
        <v/>
      </c>
      <c r="T508" s="22" t="str">
        <f t="shared" si="5"/>
        <v/>
      </c>
      <c r="U508" s="27"/>
    </row>
    <row r="509" spans="1:21" ht="20.25" customHeight="1">
      <c r="A509" s="27"/>
      <c r="B509" s="20" t="str">
        <f>IF(B508&lt;'Informações do financiamento'!$C$6,('Tabelas com amortização extra'!B508+1),"")</f>
        <v/>
      </c>
      <c r="C509" s="21" t="str">
        <f>IF(B509&lt;='Informações do financiamento'!$C$6,H508,"")</f>
        <v/>
      </c>
      <c r="D509" s="21" t="str">
        <f>IF(B509&lt;='Informações do financiamento'!$C$6,C509*($C$2),"")</f>
        <v/>
      </c>
      <c r="E509" s="21" t="str">
        <f>IF(B509&lt;='Informações do financiamento'!$C$6,C509+D509,"")</f>
        <v/>
      </c>
      <c r="F509" s="21" t="str">
        <f>IF(I508=0,IF(B509&lt;='Informações do financiamento'!$C$6,F508,""),IF(B509&lt;='Informações do financiamento'!$C$6,H508/('Informações do financiamento'!$C$6-B509+1),""))</f>
        <v/>
      </c>
      <c r="G509" s="21" t="str">
        <f>IF(B509&lt;='Informações do financiamento'!$C$6,F509+D509+I509,"")</f>
        <v/>
      </c>
      <c r="H509" s="21" t="str">
        <f>IF(B509&lt;='Informações do financiamento'!$C$6,E509-G509,"")</f>
        <v/>
      </c>
      <c r="I509" s="22" t="str">
        <f t="shared" si="3"/>
        <v/>
      </c>
      <c r="J509" s="38"/>
      <c r="K509" s="38"/>
      <c r="L509" s="38"/>
      <c r="M509" s="20" t="str">
        <f t="shared" si="4"/>
        <v/>
      </c>
      <c r="N509" s="21" t="str">
        <f>IF(M509&lt;='Informações do financiamento'!$C$6,S508,"")</f>
        <v/>
      </c>
      <c r="O509" s="21" t="str">
        <f>IF(M509&lt;='Informações do financiamento'!$C$6,N509*($C$2),"")</f>
        <v/>
      </c>
      <c r="P509" s="21" t="str">
        <f>IF(M509&lt;='Informações do financiamento'!$C$6,N509+O509,"")</f>
        <v/>
      </c>
      <c r="Q509" s="21" t="str">
        <f>IF(M509&lt;='Informações do financiamento'!$C$6,'Tabelas com amortização extra'!R509-'Tabelas com amortização extra'!O509,"")</f>
        <v/>
      </c>
      <c r="R509" s="21" t="str">
        <f>IF(M509&lt;='Informações do financiamento'!$C$6,(N509*$C$2)/(1-(1/(1+$C$2)^('Informações do financiamento'!$C$6-M508)))+T509,"")</f>
        <v/>
      </c>
      <c r="S509" s="21" t="str">
        <f>IF(M509&lt;='Informações do financiamento'!$C$6,P509-R509,"")</f>
        <v/>
      </c>
      <c r="T509" s="22" t="str">
        <f t="shared" si="5"/>
        <v/>
      </c>
      <c r="U509" s="27"/>
    </row>
    <row r="510" spans="1:21" ht="20.25" customHeight="1">
      <c r="A510" s="27"/>
      <c r="B510" s="20" t="str">
        <f>IF(B509&lt;'Informações do financiamento'!$C$6,('Tabelas com amortização extra'!B509+1),"")</f>
        <v/>
      </c>
      <c r="C510" s="21" t="str">
        <f>IF(B510&lt;='Informações do financiamento'!$C$6,H509,"")</f>
        <v/>
      </c>
      <c r="D510" s="21" t="str">
        <f>IF(B510&lt;='Informações do financiamento'!$C$6,C510*($C$2),"")</f>
        <v/>
      </c>
      <c r="E510" s="21" t="str">
        <f>IF(B510&lt;='Informações do financiamento'!$C$6,C510+D510,"")</f>
        <v/>
      </c>
      <c r="F510" s="21" t="str">
        <f>IF(I509=0,IF(B510&lt;='Informações do financiamento'!$C$6,F509,""),IF(B510&lt;='Informações do financiamento'!$C$6,H509/('Informações do financiamento'!$C$6-B510+1),""))</f>
        <v/>
      </c>
      <c r="G510" s="21" t="str">
        <f>IF(B510&lt;='Informações do financiamento'!$C$6,F510+D510+I510,"")</f>
        <v/>
      </c>
      <c r="H510" s="21" t="str">
        <f>IF(B510&lt;='Informações do financiamento'!$C$6,E510-G510,"")</f>
        <v/>
      </c>
      <c r="I510" s="22" t="str">
        <f t="shared" si="3"/>
        <v/>
      </c>
      <c r="J510" s="38"/>
      <c r="K510" s="38"/>
      <c r="L510" s="38"/>
      <c r="M510" s="20" t="str">
        <f t="shared" si="4"/>
        <v/>
      </c>
      <c r="N510" s="21" t="str">
        <f>IF(M510&lt;='Informações do financiamento'!$C$6,S509,"")</f>
        <v/>
      </c>
      <c r="O510" s="21" t="str">
        <f>IF(M510&lt;='Informações do financiamento'!$C$6,N510*($C$2),"")</f>
        <v/>
      </c>
      <c r="P510" s="21" t="str">
        <f>IF(M510&lt;='Informações do financiamento'!$C$6,N510+O510,"")</f>
        <v/>
      </c>
      <c r="Q510" s="21" t="str">
        <f>IF(M510&lt;='Informações do financiamento'!$C$6,'Tabelas com amortização extra'!R510-'Tabelas com amortização extra'!O510,"")</f>
        <v/>
      </c>
      <c r="R510" s="21" t="str">
        <f>IF(M510&lt;='Informações do financiamento'!$C$6,(N510*$C$2)/(1-(1/(1+$C$2)^('Informações do financiamento'!$C$6-M509)))+T510,"")</f>
        <v/>
      </c>
      <c r="S510" s="21" t="str">
        <f>IF(M510&lt;='Informações do financiamento'!$C$6,P510-R510,"")</f>
        <v/>
      </c>
      <c r="T510" s="22" t="str">
        <f t="shared" si="5"/>
        <v/>
      </c>
      <c r="U510" s="27"/>
    </row>
    <row r="511" spans="1:21" ht="20.25" customHeight="1">
      <c r="A511" s="27"/>
      <c r="B511" s="20" t="str">
        <f>IF(B510&lt;'Informações do financiamento'!$C$6,('Tabelas com amortização extra'!B510+1),"")</f>
        <v/>
      </c>
      <c r="C511" s="21" t="str">
        <f>IF(B511&lt;='Informações do financiamento'!$C$6,H510,"")</f>
        <v/>
      </c>
      <c r="D511" s="21" t="str">
        <f>IF(B511&lt;='Informações do financiamento'!$C$6,C511*($C$2),"")</f>
        <v/>
      </c>
      <c r="E511" s="21" t="str">
        <f>IF(B511&lt;='Informações do financiamento'!$C$6,C511+D511,"")</f>
        <v/>
      </c>
      <c r="F511" s="21" t="str">
        <f>IF(I510=0,IF(B511&lt;='Informações do financiamento'!$C$6,F510,""),IF(B511&lt;='Informações do financiamento'!$C$6,H510/('Informações do financiamento'!$C$6-B511+1),""))</f>
        <v/>
      </c>
      <c r="G511" s="21" t="str">
        <f>IF(B511&lt;='Informações do financiamento'!$C$6,F511+D511+I511,"")</f>
        <v/>
      </c>
      <c r="H511" s="21" t="str">
        <f>IF(B511&lt;='Informações do financiamento'!$C$6,E511-G511,"")</f>
        <v/>
      </c>
      <c r="I511" s="22" t="str">
        <f t="shared" si="3"/>
        <v/>
      </c>
      <c r="J511" s="38"/>
      <c r="K511" s="38"/>
      <c r="L511" s="38"/>
      <c r="M511" s="20" t="str">
        <f t="shared" si="4"/>
        <v/>
      </c>
      <c r="N511" s="21" t="str">
        <f>IF(M511&lt;='Informações do financiamento'!$C$6,S510,"")</f>
        <v/>
      </c>
      <c r="O511" s="21" t="str">
        <f>IF(M511&lt;='Informações do financiamento'!$C$6,N511*($C$2),"")</f>
        <v/>
      </c>
      <c r="P511" s="21" t="str">
        <f>IF(M511&lt;='Informações do financiamento'!$C$6,N511+O511,"")</f>
        <v/>
      </c>
      <c r="Q511" s="21" t="str">
        <f>IF(M511&lt;='Informações do financiamento'!$C$6,'Tabelas com amortização extra'!R511-'Tabelas com amortização extra'!O511,"")</f>
        <v/>
      </c>
      <c r="R511" s="21" t="str">
        <f>IF(M511&lt;='Informações do financiamento'!$C$6,(N511*$C$2)/(1-(1/(1+$C$2)^('Informações do financiamento'!$C$6-M510)))+T511,"")</f>
        <v/>
      </c>
      <c r="S511" s="21" t="str">
        <f>IF(M511&lt;='Informações do financiamento'!$C$6,P511-R511,"")</f>
        <v/>
      </c>
      <c r="T511" s="22" t="str">
        <f t="shared" si="5"/>
        <v/>
      </c>
      <c r="U511" s="27"/>
    </row>
    <row r="512" spans="1:21" ht="20.25" customHeight="1">
      <c r="A512" s="27"/>
      <c r="B512" s="20" t="str">
        <f>IF(B511&lt;'Informações do financiamento'!$C$6,('Tabelas com amortização extra'!B511+1),"")</f>
        <v/>
      </c>
      <c r="C512" s="21" t="str">
        <f>IF(B512&lt;='Informações do financiamento'!$C$6,H511,"")</f>
        <v/>
      </c>
      <c r="D512" s="21" t="str">
        <f>IF(B512&lt;='Informações do financiamento'!$C$6,C512*($C$2),"")</f>
        <v/>
      </c>
      <c r="E512" s="21" t="str">
        <f>IF(B512&lt;='Informações do financiamento'!$C$6,C512+D512,"")</f>
        <v/>
      </c>
      <c r="F512" s="21" t="str">
        <f>IF(I511=0,IF(B512&lt;='Informações do financiamento'!$C$6,F511,""),IF(B512&lt;='Informações do financiamento'!$C$6,H511/('Informações do financiamento'!$C$6-B512+1),""))</f>
        <v/>
      </c>
      <c r="G512" s="21" t="str">
        <f>IF(B512&lt;='Informações do financiamento'!$C$6,F512+D512+I512,"")</f>
        <v/>
      </c>
      <c r="H512" s="21" t="str">
        <f>IF(B512&lt;='Informações do financiamento'!$C$6,E512-G512,"")</f>
        <v/>
      </c>
      <c r="I512" s="22" t="str">
        <f t="shared" si="3"/>
        <v/>
      </c>
      <c r="J512" s="38"/>
      <c r="K512" s="38"/>
      <c r="L512" s="38"/>
      <c r="M512" s="20" t="str">
        <f t="shared" si="4"/>
        <v/>
      </c>
      <c r="N512" s="21" t="str">
        <f>IF(M512&lt;='Informações do financiamento'!$C$6,S511,"")</f>
        <v/>
      </c>
      <c r="O512" s="21" t="str">
        <f>IF(M512&lt;='Informações do financiamento'!$C$6,N512*($C$2),"")</f>
        <v/>
      </c>
      <c r="P512" s="21" t="str">
        <f>IF(M512&lt;='Informações do financiamento'!$C$6,N512+O512,"")</f>
        <v/>
      </c>
      <c r="Q512" s="21" t="str">
        <f>IF(M512&lt;='Informações do financiamento'!$C$6,'Tabelas com amortização extra'!R512-'Tabelas com amortização extra'!O512,"")</f>
        <v/>
      </c>
      <c r="R512" s="21" t="str">
        <f>IF(M512&lt;='Informações do financiamento'!$C$6,(N512*$C$2)/(1-(1/(1+$C$2)^('Informações do financiamento'!$C$6-M511)))+T512,"")</f>
        <v/>
      </c>
      <c r="S512" s="21" t="str">
        <f>IF(M512&lt;='Informações do financiamento'!$C$6,P512-R512,"")</f>
        <v/>
      </c>
      <c r="T512" s="22" t="str">
        <f t="shared" si="5"/>
        <v/>
      </c>
      <c r="U512" s="27"/>
    </row>
    <row r="513" spans="1:21" ht="20.25" customHeight="1">
      <c r="A513" s="27"/>
      <c r="B513" s="20" t="str">
        <f>IF(B512&lt;'Informações do financiamento'!$C$6,('Tabelas com amortização extra'!B512+1),"")</f>
        <v/>
      </c>
      <c r="C513" s="21" t="str">
        <f>IF(B513&lt;='Informações do financiamento'!$C$6,H512,"")</f>
        <v/>
      </c>
      <c r="D513" s="21" t="str">
        <f>IF(B513&lt;='Informações do financiamento'!$C$6,C513*($C$2),"")</f>
        <v/>
      </c>
      <c r="E513" s="21" t="str">
        <f>IF(B513&lt;='Informações do financiamento'!$C$6,C513+D513,"")</f>
        <v/>
      </c>
      <c r="F513" s="21" t="str">
        <f>IF(I512=0,IF(B513&lt;='Informações do financiamento'!$C$6,F512,""),IF(B513&lt;='Informações do financiamento'!$C$6,H512/('Informações do financiamento'!$C$6-B513+1),""))</f>
        <v/>
      </c>
      <c r="G513" s="21" t="str">
        <f>IF(B513&lt;='Informações do financiamento'!$C$6,F513+D513+I513,"")</f>
        <v/>
      </c>
      <c r="H513" s="21" t="str">
        <f>IF(B513&lt;='Informações do financiamento'!$C$6,E513-G513,"")</f>
        <v/>
      </c>
      <c r="I513" s="22" t="str">
        <f t="shared" si="3"/>
        <v/>
      </c>
      <c r="J513" s="38"/>
      <c r="K513" s="38"/>
      <c r="L513" s="38"/>
      <c r="M513" s="20" t="str">
        <f t="shared" si="4"/>
        <v/>
      </c>
      <c r="N513" s="21" t="str">
        <f>IF(M513&lt;='Informações do financiamento'!$C$6,S512,"")</f>
        <v/>
      </c>
      <c r="O513" s="21" t="str">
        <f>IF(M513&lt;='Informações do financiamento'!$C$6,N513*($C$2),"")</f>
        <v/>
      </c>
      <c r="P513" s="21" t="str">
        <f>IF(M513&lt;='Informações do financiamento'!$C$6,N513+O513,"")</f>
        <v/>
      </c>
      <c r="Q513" s="21" t="str">
        <f>IF(M513&lt;='Informações do financiamento'!$C$6,'Tabelas com amortização extra'!R513-'Tabelas com amortização extra'!O513,"")</f>
        <v/>
      </c>
      <c r="R513" s="21" t="str">
        <f>IF(M513&lt;='Informações do financiamento'!$C$6,(N513*$C$2)/(1-(1/(1+$C$2)^('Informações do financiamento'!$C$6-M512)))+T513,"")</f>
        <v/>
      </c>
      <c r="S513" s="21" t="str">
        <f>IF(M513&lt;='Informações do financiamento'!$C$6,P513-R513,"")</f>
        <v/>
      </c>
      <c r="T513" s="22" t="str">
        <f t="shared" si="5"/>
        <v/>
      </c>
      <c r="U513" s="27"/>
    </row>
    <row r="514" spans="1:21" ht="20.25" customHeight="1">
      <c r="A514" s="27"/>
      <c r="B514" s="20" t="str">
        <f>IF(B513&lt;'Informações do financiamento'!$C$6,('Tabelas com amortização extra'!B513+1),"")</f>
        <v/>
      </c>
      <c r="C514" s="21" t="str">
        <f>IF(B514&lt;='Informações do financiamento'!$C$6,H513,"")</f>
        <v/>
      </c>
      <c r="D514" s="21" t="str">
        <f>IF(B514&lt;='Informações do financiamento'!$C$6,C514*($C$2),"")</f>
        <v/>
      </c>
      <c r="E514" s="21" t="str">
        <f>IF(B514&lt;='Informações do financiamento'!$C$6,C514+D514,"")</f>
        <v/>
      </c>
      <c r="F514" s="21" t="str">
        <f>IF(I513=0,IF(B514&lt;='Informações do financiamento'!$C$6,F513,""),IF(B514&lt;='Informações do financiamento'!$C$6,H513/('Informações do financiamento'!$C$6-B514+1),""))</f>
        <v/>
      </c>
      <c r="G514" s="21" t="str">
        <f>IF(B514&lt;='Informações do financiamento'!$C$6,F514+D514+I514,"")</f>
        <v/>
      </c>
      <c r="H514" s="21" t="str">
        <f>IF(B514&lt;='Informações do financiamento'!$C$6,E514-G514,"")</f>
        <v/>
      </c>
      <c r="I514" s="22" t="str">
        <f t="shared" si="3"/>
        <v/>
      </c>
      <c r="J514" s="38"/>
      <c r="K514" s="38"/>
      <c r="L514" s="38"/>
      <c r="M514" s="20" t="str">
        <f t="shared" si="4"/>
        <v/>
      </c>
      <c r="N514" s="21" t="str">
        <f>IF(M514&lt;='Informações do financiamento'!$C$6,S513,"")</f>
        <v/>
      </c>
      <c r="O514" s="21" t="str">
        <f>IF(M514&lt;='Informações do financiamento'!$C$6,N514*($C$2),"")</f>
        <v/>
      </c>
      <c r="P514" s="21" t="str">
        <f>IF(M514&lt;='Informações do financiamento'!$C$6,N514+O514,"")</f>
        <v/>
      </c>
      <c r="Q514" s="21" t="str">
        <f>IF(M514&lt;='Informações do financiamento'!$C$6,'Tabelas com amortização extra'!R514-'Tabelas com amortização extra'!O514,"")</f>
        <v/>
      </c>
      <c r="R514" s="21" t="str">
        <f>IF(M514&lt;='Informações do financiamento'!$C$6,(N514*$C$2)/(1-(1/(1+$C$2)^('Informações do financiamento'!$C$6-M513)))+T514,"")</f>
        <v/>
      </c>
      <c r="S514" s="21" t="str">
        <f>IF(M514&lt;='Informações do financiamento'!$C$6,P514-R514,"")</f>
        <v/>
      </c>
      <c r="T514" s="22" t="str">
        <f t="shared" si="5"/>
        <v/>
      </c>
      <c r="U514" s="27"/>
    </row>
    <row r="515" spans="1:21" ht="20.25" customHeight="1">
      <c r="A515" s="27"/>
      <c r="B515" s="20" t="str">
        <f>IF(B514&lt;'Informações do financiamento'!$C$6,('Tabelas com amortização extra'!B514+1),"")</f>
        <v/>
      </c>
      <c r="C515" s="21" t="str">
        <f>IF(B515&lt;='Informações do financiamento'!$C$6,H514,"")</f>
        <v/>
      </c>
      <c r="D515" s="21" t="str">
        <f>IF(B515&lt;='Informações do financiamento'!$C$6,C515*($C$2),"")</f>
        <v/>
      </c>
      <c r="E515" s="21" t="str">
        <f>IF(B515&lt;='Informações do financiamento'!$C$6,C515+D515,"")</f>
        <v/>
      </c>
      <c r="F515" s="21" t="str">
        <f>IF(I514=0,IF(B515&lt;='Informações do financiamento'!$C$6,F514,""),IF(B515&lt;='Informações do financiamento'!$C$6,H514/('Informações do financiamento'!$C$6-B515+1),""))</f>
        <v/>
      </c>
      <c r="G515" s="21" t="str">
        <f>IF(B515&lt;='Informações do financiamento'!$C$6,F515+D515+I515,"")</f>
        <v/>
      </c>
      <c r="H515" s="21" t="str">
        <f>IF(B515&lt;='Informações do financiamento'!$C$6,E515-G515,"")</f>
        <v/>
      </c>
      <c r="I515" s="22" t="str">
        <f t="shared" si="3"/>
        <v/>
      </c>
      <c r="J515" s="38"/>
      <c r="K515" s="38"/>
      <c r="L515" s="38"/>
      <c r="M515" s="20" t="str">
        <f t="shared" si="4"/>
        <v/>
      </c>
      <c r="N515" s="21" t="str">
        <f>IF(M515&lt;='Informações do financiamento'!$C$6,S514,"")</f>
        <v/>
      </c>
      <c r="O515" s="21" t="str">
        <f>IF(M515&lt;='Informações do financiamento'!$C$6,N515*($C$2),"")</f>
        <v/>
      </c>
      <c r="P515" s="21" t="str">
        <f>IF(M515&lt;='Informações do financiamento'!$C$6,N515+O515,"")</f>
        <v/>
      </c>
      <c r="Q515" s="21" t="str">
        <f>IF(M515&lt;='Informações do financiamento'!$C$6,'Tabelas com amortização extra'!R515-'Tabelas com amortização extra'!O515,"")</f>
        <v/>
      </c>
      <c r="R515" s="21" t="str">
        <f>IF(M515&lt;='Informações do financiamento'!$C$6,(N515*$C$2)/(1-(1/(1+$C$2)^('Informações do financiamento'!$C$6-M514)))+T515,"")</f>
        <v/>
      </c>
      <c r="S515" s="21" t="str">
        <f>IF(M515&lt;='Informações do financiamento'!$C$6,P515-R515,"")</f>
        <v/>
      </c>
      <c r="T515" s="22" t="str">
        <f t="shared" si="5"/>
        <v/>
      </c>
      <c r="U515" s="27"/>
    </row>
    <row r="516" spans="1:21" ht="20.25" customHeight="1">
      <c r="A516" s="27"/>
      <c r="B516" s="20" t="str">
        <f>IF(B515&lt;'Informações do financiamento'!$C$6,('Tabelas com amortização extra'!B515+1),"")</f>
        <v/>
      </c>
      <c r="C516" s="21" t="str">
        <f>IF(B516&lt;='Informações do financiamento'!$C$6,H515,"")</f>
        <v/>
      </c>
      <c r="D516" s="21" t="str">
        <f>IF(B516&lt;='Informações do financiamento'!$C$6,C516*($C$2),"")</f>
        <v/>
      </c>
      <c r="E516" s="21" t="str">
        <f>IF(B516&lt;='Informações do financiamento'!$C$6,C516+D516,"")</f>
        <v/>
      </c>
      <c r="F516" s="21" t="str">
        <f>IF(I515=0,IF(B516&lt;='Informações do financiamento'!$C$6,F515,""),IF(B516&lt;='Informações do financiamento'!$C$6,H515/('Informações do financiamento'!$C$6-B516+1),""))</f>
        <v/>
      </c>
      <c r="G516" s="21" t="str">
        <f>IF(B516&lt;='Informações do financiamento'!$C$6,F516+D516+I516,"")</f>
        <v/>
      </c>
      <c r="H516" s="21" t="str">
        <f>IF(B516&lt;='Informações do financiamento'!$C$6,E516-G516,"")</f>
        <v/>
      </c>
      <c r="I516" s="22" t="str">
        <f t="shared" ref="I516:I615" si="6">IF(B516&lt;&gt;"",0,"")</f>
        <v/>
      </c>
      <c r="J516" s="38"/>
      <c r="K516" s="38"/>
      <c r="L516" s="38"/>
      <c r="M516" s="20" t="str">
        <f t="shared" ref="M516:M604" si="7">B516</f>
        <v/>
      </c>
      <c r="N516" s="21" t="str">
        <f>IF(M516&lt;='Informações do financiamento'!$C$6,S515,"")</f>
        <v/>
      </c>
      <c r="O516" s="21" t="str">
        <f>IF(M516&lt;='Informações do financiamento'!$C$6,N516*($C$2),"")</f>
        <v/>
      </c>
      <c r="P516" s="21" t="str">
        <f>IF(M516&lt;='Informações do financiamento'!$C$6,N516+O516,"")</f>
        <v/>
      </c>
      <c r="Q516" s="21" t="str">
        <f>IF(M516&lt;='Informações do financiamento'!$C$6,'Tabelas com amortização extra'!R516-'Tabelas com amortização extra'!O516,"")</f>
        <v/>
      </c>
      <c r="R516" s="21" t="str">
        <f>IF(M516&lt;='Informações do financiamento'!$C$6,(N516*$C$2)/(1-(1/(1+$C$2)^('Informações do financiamento'!$C$6-M515)))+T516,"")</f>
        <v/>
      </c>
      <c r="S516" s="21" t="str">
        <f>IF(M516&lt;='Informações do financiamento'!$C$6,P516-R516,"")</f>
        <v/>
      </c>
      <c r="T516" s="22" t="str">
        <f t="shared" ref="T516:T615" si="8">IF(M516&lt;&gt;"",0,"")</f>
        <v/>
      </c>
      <c r="U516" s="27"/>
    </row>
    <row r="517" spans="1:21" ht="20.25" customHeight="1">
      <c r="A517" s="27"/>
      <c r="B517" s="20" t="str">
        <f>IF(B516&lt;'Informações do financiamento'!$C$6,('Tabelas com amortização extra'!B516+1),"")</f>
        <v/>
      </c>
      <c r="C517" s="21" t="str">
        <f>IF(B517&lt;='Informações do financiamento'!$C$6,H516,"")</f>
        <v/>
      </c>
      <c r="D517" s="21" t="str">
        <f>IF(B517&lt;='Informações do financiamento'!$C$6,C517*($C$2),"")</f>
        <v/>
      </c>
      <c r="E517" s="21" t="str">
        <f>IF(B517&lt;='Informações do financiamento'!$C$6,C517+D517,"")</f>
        <v/>
      </c>
      <c r="F517" s="21" t="str">
        <f>IF(I516=0,IF(B517&lt;='Informações do financiamento'!$C$6,F516,""),IF(B517&lt;='Informações do financiamento'!$C$6,H516/('Informações do financiamento'!$C$6-B517+1),""))</f>
        <v/>
      </c>
      <c r="G517" s="21" t="str">
        <f>IF(B517&lt;='Informações do financiamento'!$C$6,F517+D517+I517,"")</f>
        <v/>
      </c>
      <c r="H517" s="21" t="str">
        <f>IF(B517&lt;='Informações do financiamento'!$C$6,E517-G517,"")</f>
        <v/>
      </c>
      <c r="I517" s="22" t="str">
        <f t="shared" si="6"/>
        <v/>
      </c>
      <c r="J517" s="38"/>
      <c r="K517" s="38"/>
      <c r="L517" s="38"/>
      <c r="M517" s="20" t="str">
        <f t="shared" si="7"/>
        <v/>
      </c>
      <c r="N517" s="21" t="str">
        <f>IF(M517&lt;='Informações do financiamento'!$C$6,S516,"")</f>
        <v/>
      </c>
      <c r="O517" s="21" t="str">
        <f>IF(M517&lt;='Informações do financiamento'!$C$6,N517*($C$2),"")</f>
        <v/>
      </c>
      <c r="P517" s="21" t="str">
        <f>IF(M517&lt;='Informações do financiamento'!$C$6,N517+O517,"")</f>
        <v/>
      </c>
      <c r="Q517" s="21" t="str">
        <f>IF(M517&lt;='Informações do financiamento'!$C$6,'Tabelas com amortização extra'!R517-'Tabelas com amortização extra'!O517,"")</f>
        <v/>
      </c>
      <c r="R517" s="21" t="str">
        <f>IF(M517&lt;='Informações do financiamento'!$C$6,(N517*$C$2)/(1-(1/(1+$C$2)^('Informações do financiamento'!$C$6-M516)))+T517,"")</f>
        <v/>
      </c>
      <c r="S517" s="21" t="str">
        <f>IF(M517&lt;='Informações do financiamento'!$C$6,P517-R517,"")</f>
        <v/>
      </c>
      <c r="T517" s="22" t="str">
        <f t="shared" si="8"/>
        <v/>
      </c>
      <c r="U517" s="27"/>
    </row>
    <row r="518" spans="1:21" ht="20.25" customHeight="1">
      <c r="A518" s="27"/>
      <c r="B518" s="20" t="str">
        <f>IF(B517&lt;'Informações do financiamento'!$C$6,('Tabelas com amortização extra'!B517+1),"")</f>
        <v/>
      </c>
      <c r="C518" s="21" t="str">
        <f>IF(B518&lt;='Informações do financiamento'!$C$6,H517,"")</f>
        <v/>
      </c>
      <c r="D518" s="21" t="str">
        <f>IF(B518&lt;='Informações do financiamento'!$C$6,C518*($C$2),"")</f>
        <v/>
      </c>
      <c r="E518" s="21" t="str">
        <f>IF(B518&lt;='Informações do financiamento'!$C$6,C518+D518,"")</f>
        <v/>
      </c>
      <c r="F518" s="21" t="str">
        <f>IF(I517=0,IF(B518&lt;='Informações do financiamento'!$C$6,F517,""),IF(B518&lt;='Informações do financiamento'!$C$6,H517/('Informações do financiamento'!$C$6-B518+1),""))</f>
        <v/>
      </c>
      <c r="G518" s="21" t="str">
        <f>IF(B518&lt;='Informações do financiamento'!$C$6,F518+D518+I518,"")</f>
        <v/>
      </c>
      <c r="H518" s="21" t="str">
        <f>IF(B518&lt;='Informações do financiamento'!$C$6,E518-G518,"")</f>
        <v/>
      </c>
      <c r="I518" s="22" t="str">
        <f t="shared" si="6"/>
        <v/>
      </c>
      <c r="J518" s="38"/>
      <c r="K518" s="38"/>
      <c r="L518" s="38"/>
      <c r="M518" s="20" t="str">
        <f t="shared" si="7"/>
        <v/>
      </c>
      <c r="N518" s="21" t="str">
        <f>IF(M518&lt;='Informações do financiamento'!$C$6,S517,"")</f>
        <v/>
      </c>
      <c r="O518" s="21" t="str">
        <f>IF(M518&lt;='Informações do financiamento'!$C$6,N518*($C$2),"")</f>
        <v/>
      </c>
      <c r="P518" s="21" t="str">
        <f>IF(M518&lt;='Informações do financiamento'!$C$6,N518+O518,"")</f>
        <v/>
      </c>
      <c r="Q518" s="21" t="str">
        <f>IF(M518&lt;='Informações do financiamento'!$C$6,'Tabelas com amortização extra'!R518-'Tabelas com amortização extra'!O518,"")</f>
        <v/>
      </c>
      <c r="R518" s="21" t="str">
        <f>IF(M518&lt;='Informações do financiamento'!$C$6,(N518*$C$2)/(1-(1/(1+$C$2)^('Informações do financiamento'!$C$6-M517)))+T518,"")</f>
        <v/>
      </c>
      <c r="S518" s="21" t="str">
        <f>IF(M518&lt;='Informações do financiamento'!$C$6,P518-R518,"")</f>
        <v/>
      </c>
      <c r="T518" s="22" t="str">
        <f t="shared" si="8"/>
        <v/>
      </c>
      <c r="U518" s="27"/>
    </row>
    <row r="519" spans="1:21" ht="20.25" customHeight="1">
      <c r="A519" s="27"/>
      <c r="B519" s="20" t="str">
        <f>IF(B518&lt;'Informações do financiamento'!$C$6,('Tabelas com amortização extra'!B518+1),"")</f>
        <v/>
      </c>
      <c r="C519" s="21" t="str">
        <f>IF(B519&lt;='Informações do financiamento'!$C$6,H518,"")</f>
        <v/>
      </c>
      <c r="D519" s="21" t="str">
        <f>IF(B519&lt;='Informações do financiamento'!$C$6,C519*($C$2),"")</f>
        <v/>
      </c>
      <c r="E519" s="21" t="str">
        <f>IF(B519&lt;='Informações do financiamento'!$C$6,C519+D519,"")</f>
        <v/>
      </c>
      <c r="F519" s="21" t="str">
        <f>IF(I518=0,IF(B519&lt;='Informações do financiamento'!$C$6,F518,""),IF(B519&lt;='Informações do financiamento'!$C$6,H518/('Informações do financiamento'!$C$6-B519+1),""))</f>
        <v/>
      </c>
      <c r="G519" s="21" t="str">
        <f>IF(B519&lt;='Informações do financiamento'!$C$6,F519+D519+I519,"")</f>
        <v/>
      </c>
      <c r="H519" s="21" t="str">
        <f>IF(B519&lt;='Informações do financiamento'!$C$6,E519-G519,"")</f>
        <v/>
      </c>
      <c r="I519" s="22" t="str">
        <f t="shared" si="6"/>
        <v/>
      </c>
      <c r="J519" s="38"/>
      <c r="K519" s="38"/>
      <c r="L519" s="38"/>
      <c r="M519" s="20" t="str">
        <f t="shared" si="7"/>
        <v/>
      </c>
      <c r="N519" s="21" t="str">
        <f>IF(M519&lt;='Informações do financiamento'!$C$6,S518,"")</f>
        <v/>
      </c>
      <c r="O519" s="21" t="str">
        <f>IF(M519&lt;='Informações do financiamento'!$C$6,N519*($C$2),"")</f>
        <v/>
      </c>
      <c r="P519" s="21" t="str">
        <f>IF(M519&lt;='Informações do financiamento'!$C$6,N519+O519,"")</f>
        <v/>
      </c>
      <c r="Q519" s="21" t="str">
        <f>IF(M519&lt;='Informações do financiamento'!$C$6,'Tabelas com amortização extra'!R519-'Tabelas com amortização extra'!O519,"")</f>
        <v/>
      </c>
      <c r="R519" s="21" t="str">
        <f>IF(M519&lt;='Informações do financiamento'!$C$6,(N519*$C$2)/(1-(1/(1+$C$2)^('Informações do financiamento'!$C$6-M518)))+T519,"")</f>
        <v/>
      </c>
      <c r="S519" s="21" t="str">
        <f>IF(M519&lt;='Informações do financiamento'!$C$6,P519-R519,"")</f>
        <v/>
      </c>
      <c r="T519" s="22" t="str">
        <f t="shared" si="8"/>
        <v/>
      </c>
      <c r="U519" s="27"/>
    </row>
    <row r="520" spans="1:21" ht="20.25" customHeight="1">
      <c r="A520" s="27"/>
      <c r="B520" s="20" t="str">
        <f>IF(B519&lt;'Informações do financiamento'!$C$6,('Tabelas com amortização extra'!B519+1),"")</f>
        <v/>
      </c>
      <c r="C520" s="21" t="str">
        <f>IF(B520&lt;='Informações do financiamento'!$C$6,H519,"")</f>
        <v/>
      </c>
      <c r="D520" s="21" t="str">
        <f>IF(B520&lt;='Informações do financiamento'!$C$6,C520*($C$2),"")</f>
        <v/>
      </c>
      <c r="E520" s="21" t="str">
        <f>IF(B520&lt;='Informações do financiamento'!$C$6,C520+D520,"")</f>
        <v/>
      </c>
      <c r="F520" s="21" t="str">
        <f>IF(I519=0,IF(B520&lt;='Informações do financiamento'!$C$6,F519,""),IF(B520&lt;='Informações do financiamento'!$C$6,H519/('Informações do financiamento'!$C$6-B520+1),""))</f>
        <v/>
      </c>
      <c r="G520" s="21" t="str">
        <f>IF(B520&lt;='Informações do financiamento'!$C$6,F520+D520+I520,"")</f>
        <v/>
      </c>
      <c r="H520" s="21" t="str">
        <f>IF(B520&lt;='Informações do financiamento'!$C$6,E520-G520,"")</f>
        <v/>
      </c>
      <c r="I520" s="22" t="str">
        <f t="shared" si="6"/>
        <v/>
      </c>
      <c r="J520" s="38"/>
      <c r="K520" s="38"/>
      <c r="L520" s="38"/>
      <c r="M520" s="20" t="str">
        <f t="shared" si="7"/>
        <v/>
      </c>
      <c r="N520" s="21" t="str">
        <f>IF(M520&lt;='Informações do financiamento'!$C$6,S519,"")</f>
        <v/>
      </c>
      <c r="O520" s="21" t="str">
        <f>IF(M520&lt;='Informações do financiamento'!$C$6,N520*($C$2),"")</f>
        <v/>
      </c>
      <c r="P520" s="21" t="str">
        <f>IF(M520&lt;='Informações do financiamento'!$C$6,N520+O520,"")</f>
        <v/>
      </c>
      <c r="Q520" s="21" t="str">
        <f>IF(M520&lt;='Informações do financiamento'!$C$6,'Tabelas com amortização extra'!R520-'Tabelas com amortização extra'!O520,"")</f>
        <v/>
      </c>
      <c r="R520" s="21" t="str">
        <f>IF(M520&lt;='Informações do financiamento'!$C$6,(N520*$C$2)/(1-(1/(1+$C$2)^('Informações do financiamento'!$C$6-M519)))+T520,"")</f>
        <v/>
      </c>
      <c r="S520" s="21" t="str">
        <f>IF(M520&lt;='Informações do financiamento'!$C$6,P520-R520,"")</f>
        <v/>
      </c>
      <c r="T520" s="22" t="str">
        <f t="shared" si="8"/>
        <v/>
      </c>
      <c r="U520" s="27"/>
    </row>
    <row r="521" spans="1:21" ht="20.25" customHeight="1">
      <c r="A521" s="27"/>
      <c r="B521" s="20" t="str">
        <f>IF(B520&lt;'Informações do financiamento'!$C$6,('Tabelas com amortização extra'!B520+1),"")</f>
        <v/>
      </c>
      <c r="C521" s="21" t="str">
        <f>IF(B521&lt;='Informações do financiamento'!$C$6,H520,"")</f>
        <v/>
      </c>
      <c r="D521" s="21" t="str">
        <f>IF(B521&lt;='Informações do financiamento'!$C$6,C521*($C$2),"")</f>
        <v/>
      </c>
      <c r="E521" s="21" t="str">
        <f>IF(B521&lt;='Informações do financiamento'!$C$6,C521+D521,"")</f>
        <v/>
      </c>
      <c r="F521" s="21" t="str">
        <f>IF(I520=0,IF(B521&lt;='Informações do financiamento'!$C$6,F520,""),IF(B521&lt;='Informações do financiamento'!$C$6,H520/('Informações do financiamento'!$C$6-B521+1),""))</f>
        <v/>
      </c>
      <c r="G521" s="21" t="str">
        <f>IF(B521&lt;='Informações do financiamento'!$C$6,F521+D521+I521,"")</f>
        <v/>
      </c>
      <c r="H521" s="21" t="str">
        <f>IF(B521&lt;='Informações do financiamento'!$C$6,E521-G521,"")</f>
        <v/>
      </c>
      <c r="I521" s="22" t="str">
        <f t="shared" si="6"/>
        <v/>
      </c>
      <c r="J521" s="38"/>
      <c r="K521" s="38"/>
      <c r="L521" s="38"/>
      <c r="M521" s="20" t="str">
        <f t="shared" si="7"/>
        <v/>
      </c>
      <c r="N521" s="21" t="str">
        <f>IF(M521&lt;='Informações do financiamento'!$C$6,S520,"")</f>
        <v/>
      </c>
      <c r="O521" s="21" t="str">
        <f>IF(M521&lt;='Informações do financiamento'!$C$6,N521*($C$2),"")</f>
        <v/>
      </c>
      <c r="P521" s="21" t="str">
        <f>IF(M521&lt;='Informações do financiamento'!$C$6,N521+O521,"")</f>
        <v/>
      </c>
      <c r="Q521" s="21" t="str">
        <f>IF(M521&lt;='Informações do financiamento'!$C$6,'Tabelas com amortização extra'!R521-'Tabelas com amortização extra'!O521,"")</f>
        <v/>
      </c>
      <c r="R521" s="21" t="str">
        <f>IF(M521&lt;='Informações do financiamento'!$C$6,(N521*$C$2)/(1-(1/(1+$C$2)^('Informações do financiamento'!$C$6-M520)))+T521,"")</f>
        <v/>
      </c>
      <c r="S521" s="21" t="str">
        <f>IF(M521&lt;='Informações do financiamento'!$C$6,P521-R521,"")</f>
        <v/>
      </c>
      <c r="T521" s="22" t="str">
        <f t="shared" si="8"/>
        <v/>
      </c>
      <c r="U521" s="27"/>
    </row>
    <row r="522" spans="1:21" ht="20.25" customHeight="1">
      <c r="A522" s="27"/>
      <c r="B522" s="20" t="str">
        <f>IF(B521&lt;'Informações do financiamento'!$C$6,('Tabelas com amortização extra'!B521+1),"")</f>
        <v/>
      </c>
      <c r="C522" s="21" t="str">
        <f>IF(B522&lt;='Informações do financiamento'!$C$6,H521,"")</f>
        <v/>
      </c>
      <c r="D522" s="21" t="str">
        <f>IF(B522&lt;='Informações do financiamento'!$C$6,C522*($C$2),"")</f>
        <v/>
      </c>
      <c r="E522" s="21" t="str">
        <f>IF(B522&lt;='Informações do financiamento'!$C$6,C522+D522,"")</f>
        <v/>
      </c>
      <c r="F522" s="21" t="str">
        <f>IF(I521=0,IF(B522&lt;='Informações do financiamento'!$C$6,F521,""),IF(B522&lt;='Informações do financiamento'!$C$6,H521/('Informações do financiamento'!$C$6-B522+1),""))</f>
        <v/>
      </c>
      <c r="G522" s="21" t="str">
        <f>IF(B522&lt;='Informações do financiamento'!$C$6,F522+D522+I522,"")</f>
        <v/>
      </c>
      <c r="H522" s="21" t="str">
        <f>IF(B522&lt;='Informações do financiamento'!$C$6,E522-G522,"")</f>
        <v/>
      </c>
      <c r="I522" s="22" t="str">
        <f t="shared" si="6"/>
        <v/>
      </c>
      <c r="J522" s="38"/>
      <c r="K522" s="38"/>
      <c r="L522" s="38"/>
      <c r="M522" s="20" t="str">
        <f t="shared" si="7"/>
        <v/>
      </c>
      <c r="N522" s="21" t="str">
        <f>IF(M522&lt;='Informações do financiamento'!$C$6,S521,"")</f>
        <v/>
      </c>
      <c r="O522" s="21" t="str">
        <f>IF(M522&lt;='Informações do financiamento'!$C$6,N522*($C$2),"")</f>
        <v/>
      </c>
      <c r="P522" s="21" t="str">
        <f>IF(M522&lt;='Informações do financiamento'!$C$6,N522+O522,"")</f>
        <v/>
      </c>
      <c r="Q522" s="21" t="str">
        <f>IF(M522&lt;='Informações do financiamento'!$C$6,'Tabelas com amortização extra'!R522-'Tabelas com amortização extra'!O522,"")</f>
        <v/>
      </c>
      <c r="R522" s="21" t="str">
        <f>IF(M522&lt;='Informações do financiamento'!$C$6,(N522*$C$2)/(1-(1/(1+$C$2)^('Informações do financiamento'!$C$6-M521)))+T522,"")</f>
        <v/>
      </c>
      <c r="S522" s="21" t="str">
        <f>IF(M522&lt;='Informações do financiamento'!$C$6,P522-R522,"")</f>
        <v/>
      </c>
      <c r="T522" s="22" t="str">
        <f t="shared" si="8"/>
        <v/>
      </c>
      <c r="U522" s="27"/>
    </row>
    <row r="523" spans="1:21" ht="20.25" customHeight="1">
      <c r="A523" s="27"/>
      <c r="B523" s="20" t="str">
        <f>IF(B522&lt;'Informações do financiamento'!$C$6,('Tabelas com amortização extra'!B522+1),"")</f>
        <v/>
      </c>
      <c r="C523" s="21" t="str">
        <f>IF(B523&lt;='Informações do financiamento'!$C$6,H522,"")</f>
        <v/>
      </c>
      <c r="D523" s="21" t="str">
        <f>IF(B523&lt;='Informações do financiamento'!$C$6,C523*($C$2),"")</f>
        <v/>
      </c>
      <c r="E523" s="21" t="str">
        <f>IF(B523&lt;='Informações do financiamento'!$C$6,C523+D523,"")</f>
        <v/>
      </c>
      <c r="F523" s="21" t="str">
        <f>IF(I522=0,IF(B523&lt;='Informações do financiamento'!$C$6,F522,""),IF(B523&lt;='Informações do financiamento'!$C$6,H522/('Informações do financiamento'!$C$6-B523+1),""))</f>
        <v/>
      </c>
      <c r="G523" s="21" t="str">
        <f>IF(B523&lt;='Informações do financiamento'!$C$6,F523+D523+I523,"")</f>
        <v/>
      </c>
      <c r="H523" s="21" t="str">
        <f>IF(B523&lt;='Informações do financiamento'!$C$6,E523-G523,"")</f>
        <v/>
      </c>
      <c r="I523" s="22" t="str">
        <f t="shared" si="6"/>
        <v/>
      </c>
      <c r="J523" s="38"/>
      <c r="K523" s="38"/>
      <c r="L523" s="38"/>
      <c r="M523" s="20" t="str">
        <f t="shared" si="7"/>
        <v/>
      </c>
      <c r="N523" s="21" t="str">
        <f>IF(M523&lt;='Informações do financiamento'!$C$6,S522,"")</f>
        <v/>
      </c>
      <c r="O523" s="21" t="str">
        <f>IF(M523&lt;='Informações do financiamento'!$C$6,N523*($C$2),"")</f>
        <v/>
      </c>
      <c r="P523" s="21" t="str">
        <f>IF(M523&lt;='Informações do financiamento'!$C$6,N523+O523,"")</f>
        <v/>
      </c>
      <c r="Q523" s="21" t="str">
        <f>IF(M523&lt;='Informações do financiamento'!$C$6,'Tabelas com amortização extra'!R523-'Tabelas com amortização extra'!O523,"")</f>
        <v/>
      </c>
      <c r="R523" s="21" t="str">
        <f>IF(M523&lt;='Informações do financiamento'!$C$6,(N523*$C$2)/(1-(1/(1+$C$2)^('Informações do financiamento'!$C$6-M522)))+T523,"")</f>
        <v/>
      </c>
      <c r="S523" s="21" t="str">
        <f>IF(M523&lt;='Informações do financiamento'!$C$6,P523-R523,"")</f>
        <v/>
      </c>
      <c r="T523" s="22" t="str">
        <f t="shared" si="8"/>
        <v/>
      </c>
      <c r="U523" s="27"/>
    </row>
    <row r="524" spans="1:21" ht="20.25" customHeight="1">
      <c r="A524" s="27"/>
      <c r="B524" s="20" t="str">
        <f>IF(B523&lt;'Informações do financiamento'!$C$6,('Tabelas com amortização extra'!B523+1),"")</f>
        <v/>
      </c>
      <c r="C524" s="21" t="str">
        <f>IF(B524&lt;='Informações do financiamento'!$C$6,H523,"")</f>
        <v/>
      </c>
      <c r="D524" s="21" t="str">
        <f>IF(B524&lt;='Informações do financiamento'!$C$6,C524*($C$2),"")</f>
        <v/>
      </c>
      <c r="E524" s="21" t="str">
        <f>IF(B524&lt;='Informações do financiamento'!$C$6,C524+D524,"")</f>
        <v/>
      </c>
      <c r="F524" s="21" t="str">
        <f>IF(I523=0,IF(B524&lt;='Informações do financiamento'!$C$6,F523,""),IF(B524&lt;='Informações do financiamento'!$C$6,H523/('Informações do financiamento'!$C$6-B524+1),""))</f>
        <v/>
      </c>
      <c r="G524" s="21" t="str">
        <f>IF(B524&lt;='Informações do financiamento'!$C$6,F524+D524+I524,"")</f>
        <v/>
      </c>
      <c r="H524" s="21" t="str">
        <f>IF(B524&lt;='Informações do financiamento'!$C$6,E524-G524,"")</f>
        <v/>
      </c>
      <c r="I524" s="22" t="str">
        <f t="shared" si="6"/>
        <v/>
      </c>
      <c r="J524" s="38"/>
      <c r="K524" s="38"/>
      <c r="L524" s="38"/>
      <c r="M524" s="20" t="str">
        <f t="shared" si="7"/>
        <v/>
      </c>
      <c r="N524" s="21" t="str">
        <f>IF(M524&lt;='Informações do financiamento'!$C$6,S523,"")</f>
        <v/>
      </c>
      <c r="O524" s="21" t="str">
        <f>IF(M524&lt;='Informações do financiamento'!$C$6,N524*($C$2),"")</f>
        <v/>
      </c>
      <c r="P524" s="21" t="str">
        <f>IF(M524&lt;='Informações do financiamento'!$C$6,N524+O524,"")</f>
        <v/>
      </c>
      <c r="Q524" s="21" t="str">
        <f>IF(M524&lt;='Informações do financiamento'!$C$6,'Tabelas com amortização extra'!R524-'Tabelas com amortização extra'!O524,"")</f>
        <v/>
      </c>
      <c r="R524" s="21" t="str">
        <f>IF(M524&lt;='Informações do financiamento'!$C$6,(N524*$C$2)/(1-(1/(1+$C$2)^('Informações do financiamento'!$C$6-M523)))+T524,"")</f>
        <v/>
      </c>
      <c r="S524" s="21" t="str">
        <f>IF(M524&lt;='Informações do financiamento'!$C$6,P524-R524,"")</f>
        <v/>
      </c>
      <c r="T524" s="22" t="str">
        <f t="shared" si="8"/>
        <v/>
      </c>
      <c r="U524" s="27"/>
    </row>
    <row r="525" spans="1:21" ht="20.25" customHeight="1">
      <c r="A525" s="27"/>
      <c r="B525" s="20" t="str">
        <f>IF(B524&lt;'Informações do financiamento'!$C$6,('Tabelas com amortização extra'!B524+1),"")</f>
        <v/>
      </c>
      <c r="C525" s="21" t="str">
        <f>IF(B525&lt;='Informações do financiamento'!$C$6,H524,"")</f>
        <v/>
      </c>
      <c r="D525" s="21" t="str">
        <f>IF(B525&lt;='Informações do financiamento'!$C$6,C525*($C$2),"")</f>
        <v/>
      </c>
      <c r="E525" s="21" t="str">
        <f>IF(B525&lt;='Informações do financiamento'!$C$6,C525+D525,"")</f>
        <v/>
      </c>
      <c r="F525" s="21" t="str">
        <f>IF(I524=0,IF(B525&lt;='Informações do financiamento'!$C$6,F524,""),IF(B525&lt;='Informações do financiamento'!$C$6,H524/('Informações do financiamento'!$C$6-B525+1),""))</f>
        <v/>
      </c>
      <c r="G525" s="21" t="str">
        <f>IF(B525&lt;='Informações do financiamento'!$C$6,F525+D525+I525,"")</f>
        <v/>
      </c>
      <c r="H525" s="21" t="str">
        <f>IF(B525&lt;='Informações do financiamento'!$C$6,E525-G525,"")</f>
        <v/>
      </c>
      <c r="I525" s="22" t="str">
        <f t="shared" si="6"/>
        <v/>
      </c>
      <c r="J525" s="38"/>
      <c r="K525" s="38"/>
      <c r="L525" s="38"/>
      <c r="M525" s="20" t="str">
        <f t="shared" si="7"/>
        <v/>
      </c>
      <c r="N525" s="21" t="str">
        <f>IF(M525&lt;='Informações do financiamento'!$C$6,S524,"")</f>
        <v/>
      </c>
      <c r="O525" s="21" t="str">
        <f>IF(M525&lt;='Informações do financiamento'!$C$6,N525*($C$2),"")</f>
        <v/>
      </c>
      <c r="P525" s="21" t="str">
        <f>IF(M525&lt;='Informações do financiamento'!$C$6,N525+O525,"")</f>
        <v/>
      </c>
      <c r="Q525" s="21" t="str">
        <f>IF(M525&lt;='Informações do financiamento'!$C$6,'Tabelas com amortização extra'!R525-'Tabelas com amortização extra'!O525,"")</f>
        <v/>
      </c>
      <c r="R525" s="21" t="str">
        <f>IF(M525&lt;='Informações do financiamento'!$C$6,(N525*$C$2)/(1-(1/(1+$C$2)^('Informações do financiamento'!$C$6-M524)))+T525,"")</f>
        <v/>
      </c>
      <c r="S525" s="21" t="str">
        <f>IF(M525&lt;='Informações do financiamento'!$C$6,P525-R525,"")</f>
        <v/>
      </c>
      <c r="T525" s="22" t="str">
        <f t="shared" si="8"/>
        <v/>
      </c>
      <c r="U525" s="27"/>
    </row>
    <row r="526" spans="1:21" ht="20.25" customHeight="1">
      <c r="A526" s="27"/>
      <c r="B526" s="20" t="str">
        <f>IF(B525&lt;'Informações do financiamento'!$C$6,('Tabelas com amortização extra'!B525+1),"")</f>
        <v/>
      </c>
      <c r="C526" s="21" t="str">
        <f>IF(B526&lt;='Informações do financiamento'!$C$6,H525,"")</f>
        <v/>
      </c>
      <c r="D526" s="21" t="str">
        <f>IF(B526&lt;='Informações do financiamento'!$C$6,C526*($C$2),"")</f>
        <v/>
      </c>
      <c r="E526" s="21" t="str">
        <f>IF(B526&lt;='Informações do financiamento'!$C$6,C526+D526,"")</f>
        <v/>
      </c>
      <c r="F526" s="21" t="str">
        <f>IF(I525=0,IF(B526&lt;='Informações do financiamento'!$C$6,F525,""),IF(B526&lt;='Informações do financiamento'!$C$6,H525/('Informações do financiamento'!$C$6-B526+1),""))</f>
        <v/>
      </c>
      <c r="G526" s="21" t="str">
        <f>IF(B526&lt;='Informações do financiamento'!$C$6,F526+D526+I526,"")</f>
        <v/>
      </c>
      <c r="H526" s="21" t="str">
        <f>IF(B526&lt;='Informações do financiamento'!$C$6,E526-G526,"")</f>
        <v/>
      </c>
      <c r="I526" s="22" t="str">
        <f t="shared" si="6"/>
        <v/>
      </c>
      <c r="J526" s="38"/>
      <c r="K526" s="38"/>
      <c r="L526" s="38"/>
      <c r="M526" s="20" t="str">
        <f t="shared" si="7"/>
        <v/>
      </c>
      <c r="N526" s="21" t="str">
        <f>IF(M526&lt;='Informações do financiamento'!$C$6,S525,"")</f>
        <v/>
      </c>
      <c r="O526" s="21" t="str">
        <f>IF(M526&lt;='Informações do financiamento'!$C$6,N526*($C$2),"")</f>
        <v/>
      </c>
      <c r="P526" s="21" t="str">
        <f>IF(M526&lt;='Informações do financiamento'!$C$6,N526+O526,"")</f>
        <v/>
      </c>
      <c r="Q526" s="21" t="str">
        <f>IF(M526&lt;='Informações do financiamento'!$C$6,'Tabelas com amortização extra'!R526-'Tabelas com amortização extra'!O526,"")</f>
        <v/>
      </c>
      <c r="R526" s="21" t="str">
        <f>IF(M526&lt;='Informações do financiamento'!$C$6,(N526*$C$2)/(1-(1/(1+$C$2)^('Informações do financiamento'!$C$6-M525)))+T526,"")</f>
        <v/>
      </c>
      <c r="S526" s="21" t="str">
        <f>IF(M526&lt;='Informações do financiamento'!$C$6,P526-R526,"")</f>
        <v/>
      </c>
      <c r="T526" s="22" t="str">
        <f t="shared" si="8"/>
        <v/>
      </c>
      <c r="U526" s="27"/>
    </row>
    <row r="527" spans="1:21" ht="20.25" customHeight="1">
      <c r="A527" s="27"/>
      <c r="B527" s="20" t="str">
        <f>IF(B526&lt;'Informações do financiamento'!$C$6,('Tabelas com amortização extra'!B526+1),"")</f>
        <v/>
      </c>
      <c r="C527" s="21" t="str">
        <f>IF(B527&lt;='Informações do financiamento'!$C$6,H526,"")</f>
        <v/>
      </c>
      <c r="D527" s="21" t="str">
        <f>IF(B527&lt;='Informações do financiamento'!$C$6,C527*($C$2),"")</f>
        <v/>
      </c>
      <c r="E527" s="21" t="str">
        <f>IF(B527&lt;='Informações do financiamento'!$C$6,C527+D527,"")</f>
        <v/>
      </c>
      <c r="F527" s="21" t="str">
        <f>IF(I526=0,IF(B527&lt;='Informações do financiamento'!$C$6,F526,""),IF(B527&lt;='Informações do financiamento'!$C$6,H526/('Informações do financiamento'!$C$6-B527+1),""))</f>
        <v/>
      </c>
      <c r="G527" s="21" t="str">
        <f>IF(B527&lt;='Informações do financiamento'!$C$6,F527+D527+I527,"")</f>
        <v/>
      </c>
      <c r="H527" s="21" t="str">
        <f>IF(B527&lt;='Informações do financiamento'!$C$6,E527-G527,"")</f>
        <v/>
      </c>
      <c r="I527" s="22" t="str">
        <f t="shared" si="6"/>
        <v/>
      </c>
      <c r="J527" s="38"/>
      <c r="K527" s="38"/>
      <c r="L527" s="38"/>
      <c r="M527" s="20" t="str">
        <f t="shared" si="7"/>
        <v/>
      </c>
      <c r="N527" s="21" t="str">
        <f>IF(M527&lt;='Informações do financiamento'!$C$6,S526,"")</f>
        <v/>
      </c>
      <c r="O527" s="21" t="str">
        <f>IF(M527&lt;='Informações do financiamento'!$C$6,N527*($C$2),"")</f>
        <v/>
      </c>
      <c r="P527" s="21" t="str">
        <f>IF(M527&lt;='Informações do financiamento'!$C$6,N527+O527,"")</f>
        <v/>
      </c>
      <c r="Q527" s="21" t="str">
        <f>IF(M527&lt;='Informações do financiamento'!$C$6,'Tabelas com amortização extra'!R527-'Tabelas com amortização extra'!O527,"")</f>
        <v/>
      </c>
      <c r="R527" s="21" t="str">
        <f>IF(M527&lt;='Informações do financiamento'!$C$6,(N527*$C$2)/(1-(1/(1+$C$2)^('Informações do financiamento'!$C$6-M526)))+T527,"")</f>
        <v/>
      </c>
      <c r="S527" s="21" t="str">
        <f>IF(M527&lt;='Informações do financiamento'!$C$6,P527-R527,"")</f>
        <v/>
      </c>
      <c r="T527" s="22" t="str">
        <f t="shared" si="8"/>
        <v/>
      </c>
      <c r="U527" s="27"/>
    </row>
    <row r="528" spans="1:21" ht="20.25" customHeight="1">
      <c r="A528" s="27"/>
      <c r="B528" s="20" t="str">
        <f>IF(B527&lt;'Informações do financiamento'!$C$6,('Tabelas com amortização extra'!B527+1),"")</f>
        <v/>
      </c>
      <c r="C528" s="21" t="str">
        <f>IF(B528&lt;='Informações do financiamento'!$C$6,H527,"")</f>
        <v/>
      </c>
      <c r="D528" s="21" t="str">
        <f>IF(B528&lt;='Informações do financiamento'!$C$6,C528*($C$2),"")</f>
        <v/>
      </c>
      <c r="E528" s="21" t="str">
        <f>IF(B528&lt;='Informações do financiamento'!$C$6,C528+D528,"")</f>
        <v/>
      </c>
      <c r="F528" s="21" t="str">
        <f>IF(I527=0,IF(B528&lt;='Informações do financiamento'!$C$6,F527,""),IF(B528&lt;='Informações do financiamento'!$C$6,H527/('Informações do financiamento'!$C$6-B528+1),""))</f>
        <v/>
      </c>
      <c r="G528" s="21" t="str">
        <f>IF(B528&lt;='Informações do financiamento'!$C$6,F528+D528+I528,"")</f>
        <v/>
      </c>
      <c r="H528" s="21" t="str">
        <f>IF(B528&lt;='Informações do financiamento'!$C$6,E528-G528,"")</f>
        <v/>
      </c>
      <c r="I528" s="22" t="str">
        <f t="shared" si="6"/>
        <v/>
      </c>
      <c r="J528" s="38"/>
      <c r="K528" s="38"/>
      <c r="L528" s="38"/>
      <c r="M528" s="20" t="str">
        <f t="shared" si="7"/>
        <v/>
      </c>
      <c r="N528" s="21" t="str">
        <f>IF(M528&lt;='Informações do financiamento'!$C$6,S527,"")</f>
        <v/>
      </c>
      <c r="O528" s="21" t="str">
        <f>IF(M528&lt;='Informações do financiamento'!$C$6,N528*($C$2),"")</f>
        <v/>
      </c>
      <c r="P528" s="21" t="str">
        <f>IF(M528&lt;='Informações do financiamento'!$C$6,N528+O528,"")</f>
        <v/>
      </c>
      <c r="Q528" s="21" t="str">
        <f>IF(M528&lt;='Informações do financiamento'!$C$6,'Tabelas com amortização extra'!R528-'Tabelas com amortização extra'!O528,"")</f>
        <v/>
      </c>
      <c r="R528" s="21" t="str">
        <f>IF(M528&lt;='Informações do financiamento'!$C$6,(N528*$C$2)/(1-(1/(1+$C$2)^('Informações do financiamento'!$C$6-M527)))+T528,"")</f>
        <v/>
      </c>
      <c r="S528" s="21" t="str">
        <f>IF(M528&lt;='Informações do financiamento'!$C$6,P528-R528,"")</f>
        <v/>
      </c>
      <c r="T528" s="22" t="str">
        <f t="shared" si="8"/>
        <v/>
      </c>
      <c r="U528" s="27"/>
    </row>
    <row r="529" spans="1:21" ht="20.25" customHeight="1">
      <c r="A529" s="27"/>
      <c r="B529" s="20" t="str">
        <f>IF(B528&lt;'Informações do financiamento'!$C$6,('Tabelas com amortização extra'!B528+1),"")</f>
        <v/>
      </c>
      <c r="C529" s="21" t="str">
        <f>IF(B529&lt;='Informações do financiamento'!$C$6,H528,"")</f>
        <v/>
      </c>
      <c r="D529" s="21" t="str">
        <f>IF(B529&lt;='Informações do financiamento'!$C$6,C529*($C$2),"")</f>
        <v/>
      </c>
      <c r="E529" s="21" t="str">
        <f>IF(B529&lt;='Informações do financiamento'!$C$6,C529+D529,"")</f>
        <v/>
      </c>
      <c r="F529" s="21" t="str">
        <f>IF(I528=0,IF(B529&lt;='Informações do financiamento'!$C$6,F528,""),IF(B529&lt;='Informações do financiamento'!$C$6,H528/('Informações do financiamento'!$C$6-B529+1),""))</f>
        <v/>
      </c>
      <c r="G529" s="21" t="str">
        <f>IF(B529&lt;='Informações do financiamento'!$C$6,F529+D529+I529,"")</f>
        <v/>
      </c>
      <c r="H529" s="21" t="str">
        <f>IF(B529&lt;='Informações do financiamento'!$C$6,E529-G529,"")</f>
        <v/>
      </c>
      <c r="I529" s="22" t="str">
        <f t="shared" si="6"/>
        <v/>
      </c>
      <c r="J529" s="38"/>
      <c r="K529" s="38"/>
      <c r="L529" s="38"/>
      <c r="M529" s="20" t="str">
        <f t="shared" si="7"/>
        <v/>
      </c>
      <c r="N529" s="21" t="str">
        <f>IF(M529&lt;='Informações do financiamento'!$C$6,S528,"")</f>
        <v/>
      </c>
      <c r="O529" s="21" t="str">
        <f>IF(M529&lt;='Informações do financiamento'!$C$6,N529*($C$2),"")</f>
        <v/>
      </c>
      <c r="P529" s="21" t="str">
        <f>IF(M529&lt;='Informações do financiamento'!$C$6,N529+O529,"")</f>
        <v/>
      </c>
      <c r="Q529" s="21" t="str">
        <f>IF(M529&lt;='Informações do financiamento'!$C$6,'Tabelas com amortização extra'!R529-'Tabelas com amortização extra'!O529,"")</f>
        <v/>
      </c>
      <c r="R529" s="21" t="str">
        <f>IF(M529&lt;='Informações do financiamento'!$C$6,(N529*$C$2)/(1-(1/(1+$C$2)^('Informações do financiamento'!$C$6-M528)))+T529,"")</f>
        <v/>
      </c>
      <c r="S529" s="21" t="str">
        <f>IF(M529&lt;='Informações do financiamento'!$C$6,P529-R529,"")</f>
        <v/>
      </c>
      <c r="T529" s="22" t="str">
        <f t="shared" si="8"/>
        <v/>
      </c>
      <c r="U529" s="27"/>
    </row>
    <row r="530" spans="1:21" ht="20.25" customHeight="1">
      <c r="A530" s="27"/>
      <c r="B530" s="20" t="str">
        <f>IF(B529&lt;'Informações do financiamento'!$C$6,('Tabelas com amortização extra'!B529+1),"")</f>
        <v/>
      </c>
      <c r="C530" s="21" t="str">
        <f>IF(B530&lt;='Informações do financiamento'!$C$6,H529,"")</f>
        <v/>
      </c>
      <c r="D530" s="21" t="str">
        <f>IF(B530&lt;='Informações do financiamento'!$C$6,C530*($C$2),"")</f>
        <v/>
      </c>
      <c r="E530" s="21" t="str">
        <f>IF(B530&lt;='Informações do financiamento'!$C$6,C530+D530,"")</f>
        <v/>
      </c>
      <c r="F530" s="21" t="str">
        <f>IF(I529=0,IF(B530&lt;='Informações do financiamento'!$C$6,F529,""),IF(B530&lt;='Informações do financiamento'!$C$6,H529/('Informações do financiamento'!$C$6-B530+1),""))</f>
        <v/>
      </c>
      <c r="G530" s="21" t="str">
        <f>IF(B530&lt;='Informações do financiamento'!$C$6,F530+D530+I530,"")</f>
        <v/>
      </c>
      <c r="H530" s="21" t="str">
        <f>IF(B530&lt;='Informações do financiamento'!$C$6,E530-G530,"")</f>
        <v/>
      </c>
      <c r="I530" s="22" t="str">
        <f t="shared" si="6"/>
        <v/>
      </c>
      <c r="J530" s="38"/>
      <c r="K530" s="38"/>
      <c r="L530" s="38"/>
      <c r="M530" s="20" t="str">
        <f t="shared" si="7"/>
        <v/>
      </c>
      <c r="N530" s="21" t="str">
        <f>IF(M530&lt;='Informações do financiamento'!$C$6,S529,"")</f>
        <v/>
      </c>
      <c r="O530" s="21" t="str">
        <f>IF(M530&lt;='Informações do financiamento'!$C$6,N530*($C$2),"")</f>
        <v/>
      </c>
      <c r="P530" s="21" t="str">
        <f>IF(M530&lt;='Informações do financiamento'!$C$6,N530+O530,"")</f>
        <v/>
      </c>
      <c r="Q530" s="21" t="str">
        <f>IF(M530&lt;='Informações do financiamento'!$C$6,'Tabelas com amortização extra'!R530-'Tabelas com amortização extra'!O530,"")</f>
        <v/>
      </c>
      <c r="R530" s="21" t="str">
        <f>IF(M530&lt;='Informações do financiamento'!$C$6,(N530*$C$2)/(1-(1/(1+$C$2)^('Informações do financiamento'!$C$6-M529)))+T530,"")</f>
        <v/>
      </c>
      <c r="S530" s="21" t="str">
        <f>IF(M530&lt;='Informações do financiamento'!$C$6,P530-R530,"")</f>
        <v/>
      </c>
      <c r="T530" s="22" t="str">
        <f t="shared" si="8"/>
        <v/>
      </c>
      <c r="U530" s="27"/>
    </row>
    <row r="531" spans="1:21" ht="20.25" customHeight="1">
      <c r="A531" s="27"/>
      <c r="B531" s="20" t="str">
        <f>IF(B530&lt;'Informações do financiamento'!$C$6,('Tabelas com amortização extra'!B530+1),"")</f>
        <v/>
      </c>
      <c r="C531" s="21" t="str">
        <f>IF(B531&lt;='Informações do financiamento'!$C$6,H530,"")</f>
        <v/>
      </c>
      <c r="D531" s="21" t="str">
        <f>IF(B531&lt;='Informações do financiamento'!$C$6,C531*($C$2),"")</f>
        <v/>
      </c>
      <c r="E531" s="21" t="str">
        <f>IF(B531&lt;='Informações do financiamento'!$C$6,C531+D531,"")</f>
        <v/>
      </c>
      <c r="F531" s="21" t="str">
        <f>IF(I530=0,IF(B531&lt;='Informações do financiamento'!$C$6,F530,""),IF(B531&lt;='Informações do financiamento'!$C$6,H530/('Informações do financiamento'!$C$6-B531+1),""))</f>
        <v/>
      </c>
      <c r="G531" s="21" t="str">
        <f>IF(B531&lt;='Informações do financiamento'!$C$6,F531+D531+I531,"")</f>
        <v/>
      </c>
      <c r="H531" s="21" t="str">
        <f>IF(B531&lt;='Informações do financiamento'!$C$6,E531-G531,"")</f>
        <v/>
      </c>
      <c r="I531" s="22" t="str">
        <f t="shared" si="6"/>
        <v/>
      </c>
      <c r="J531" s="38"/>
      <c r="K531" s="38"/>
      <c r="L531" s="38"/>
      <c r="M531" s="20" t="str">
        <f t="shared" si="7"/>
        <v/>
      </c>
      <c r="N531" s="21" t="str">
        <f>IF(M531&lt;='Informações do financiamento'!$C$6,S530,"")</f>
        <v/>
      </c>
      <c r="O531" s="21" t="str">
        <f>IF(M531&lt;='Informações do financiamento'!$C$6,N531*($C$2),"")</f>
        <v/>
      </c>
      <c r="P531" s="21" t="str">
        <f>IF(M531&lt;='Informações do financiamento'!$C$6,N531+O531,"")</f>
        <v/>
      </c>
      <c r="Q531" s="21" t="str">
        <f>IF(M531&lt;='Informações do financiamento'!$C$6,'Tabelas com amortização extra'!R531-'Tabelas com amortização extra'!O531,"")</f>
        <v/>
      </c>
      <c r="R531" s="21" t="str">
        <f>IF(M531&lt;='Informações do financiamento'!$C$6,(N531*$C$2)/(1-(1/(1+$C$2)^('Informações do financiamento'!$C$6-M530)))+T531,"")</f>
        <v/>
      </c>
      <c r="S531" s="21" t="str">
        <f>IF(M531&lt;='Informações do financiamento'!$C$6,P531-R531,"")</f>
        <v/>
      </c>
      <c r="T531" s="22" t="str">
        <f t="shared" si="8"/>
        <v/>
      </c>
      <c r="U531" s="27"/>
    </row>
    <row r="532" spans="1:21" ht="20.25" customHeight="1">
      <c r="A532" s="27"/>
      <c r="B532" s="20" t="str">
        <f>IF(B531&lt;'Informações do financiamento'!$C$6,('Tabelas com amortização extra'!B531+1),"")</f>
        <v/>
      </c>
      <c r="C532" s="21" t="str">
        <f>IF(B532&lt;='Informações do financiamento'!$C$6,H531,"")</f>
        <v/>
      </c>
      <c r="D532" s="21" t="str">
        <f>IF(B532&lt;='Informações do financiamento'!$C$6,C532*($C$2),"")</f>
        <v/>
      </c>
      <c r="E532" s="21" t="str">
        <f>IF(B532&lt;='Informações do financiamento'!$C$6,C532+D532,"")</f>
        <v/>
      </c>
      <c r="F532" s="21" t="str">
        <f>IF(I531=0,IF(B532&lt;='Informações do financiamento'!$C$6,F531,""),IF(B532&lt;='Informações do financiamento'!$C$6,H531/('Informações do financiamento'!$C$6-B532+1),""))</f>
        <v/>
      </c>
      <c r="G532" s="21" t="str">
        <f>IF(B532&lt;='Informações do financiamento'!$C$6,F532+D532+I532,"")</f>
        <v/>
      </c>
      <c r="H532" s="21" t="str">
        <f>IF(B532&lt;='Informações do financiamento'!$C$6,E532-G532,"")</f>
        <v/>
      </c>
      <c r="I532" s="22" t="str">
        <f t="shared" si="6"/>
        <v/>
      </c>
      <c r="J532" s="38"/>
      <c r="K532" s="38"/>
      <c r="L532" s="38"/>
      <c r="M532" s="20" t="str">
        <f t="shared" si="7"/>
        <v/>
      </c>
      <c r="N532" s="21" t="str">
        <f>IF(M532&lt;='Informações do financiamento'!$C$6,S531,"")</f>
        <v/>
      </c>
      <c r="O532" s="21" t="str">
        <f>IF(M532&lt;='Informações do financiamento'!$C$6,N532*($C$2),"")</f>
        <v/>
      </c>
      <c r="P532" s="21" t="str">
        <f>IF(M532&lt;='Informações do financiamento'!$C$6,N532+O532,"")</f>
        <v/>
      </c>
      <c r="Q532" s="21" t="str">
        <f>IF(M532&lt;='Informações do financiamento'!$C$6,'Tabelas com amortização extra'!R532-'Tabelas com amortização extra'!O532,"")</f>
        <v/>
      </c>
      <c r="R532" s="21" t="str">
        <f>IF(M532&lt;='Informações do financiamento'!$C$6,(N532*$C$2)/(1-(1/(1+$C$2)^('Informações do financiamento'!$C$6-M531)))+T532,"")</f>
        <v/>
      </c>
      <c r="S532" s="21" t="str">
        <f>IF(M532&lt;='Informações do financiamento'!$C$6,P532-R532,"")</f>
        <v/>
      </c>
      <c r="T532" s="22" t="str">
        <f t="shared" si="8"/>
        <v/>
      </c>
      <c r="U532" s="27"/>
    </row>
    <row r="533" spans="1:21" ht="20.25" customHeight="1">
      <c r="A533" s="27"/>
      <c r="B533" s="20" t="str">
        <f>IF(B532&lt;'Informações do financiamento'!$C$6,('Tabelas com amortização extra'!B532+1),"")</f>
        <v/>
      </c>
      <c r="C533" s="21" t="str">
        <f>IF(B533&lt;='Informações do financiamento'!$C$6,H532,"")</f>
        <v/>
      </c>
      <c r="D533" s="21" t="str">
        <f>IF(B533&lt;='Informações do financiamento'!$C$6,C533*($C$2),"")</f>
        <v/>
      </c>
      <c r="E533" s="21" t="str">
        <f>IF(B533&lt;='Informações do financiamento'!$C$6,C533+D533,"")</f>
        <v/>
      </c>
      <c r="F533" s="21" t="str">
        <f>IF(I532=0,IF(B533&lt;='Informações do financiamento'!$C$6,F532,""),IF(B533&lt;='Informações do financiamento'!$C$6,H532/('Informações do financiamento'!$C$6-B533+1),""))</f>
        <v/>
      </c>
      <c r="G533" s="21" t="str">
        <f>IF(B533&lt;='Informações do financiamento'!$C$6,F533+D533+I533,"")</f>
        <v/>
      </c>
      <c r="H533" s="21" t="str">
        <f>IF(B533&lt;='Informações do financiamento'!$C$6,E533-G533,"")</f>
        <v/>
      </c>
      <c r="I533" s="22" t="str">
        <f t="shared" si="6"/>
        <v/>
      </c>
      <c r="J533" s="38"/>
      <c r="K533" s="38"/>
      <c r="L533" s="38"/>
      <c r="M533" s="20" t="str">
        <f t="shared" si="7"/>
        <v/>
      </c>
      <c r="N533" s="21" t="str">
        <f>IF(M533&lt;='Informações do financiamento'!$C$6,S532,"")</f>
        <v/>
      </c>
      <c r="O533" s="21" t="str">
        <f>IF(M533&lt;='Informações do financiamento'!$C$6,N533*($C$2),"")</f>
        <v/>
      </c>
      <c r="P533" s="21" t="str">
        <f>IF(M533&lt;='Informações do financiamento'!$C$6,N533+O533,"")</f>
        <v/>
      </c>
      <c r="Q533" s="21" t="str">
        <f>IF(M533&lt;='Informações do financiamento'!$C$6,'Tabelas com amortização extra'!R533-'Tabelas com amortização extra'!O533,"")</f>
        <v/>
      </c>
      <c r="R533" s="21" t="str">
        <f>IF(M533&lt;='Informações do financiamento'!$C$6,(N533*$C$2)/(1-(1/(1+$C$2)^('Informações do financiamento'!$C$6-M532)))+T533,"")</f>
        <v/>
      </c>
      <c r="S533" s="21" t="str">
        <f>IF(M533&lt;='Informações do financiamento'!$C$6,P533-R533,"")</f>
        <v/>
      </c>
      <c r="T533" s="22" t="str">
        <f t="shared" si="8"/>
        <v/>
      </c>
      <c r="U533" s="27"/>
    </row>
    <row r="534" spans="1:21" ht="20.25" customHeight="1">
      <c r="A534" s="27"/>
      <c r="B534" s="20" t="str">
        <f>IF(B533&lt;'Informações do financiamento'!$C$6,('Tabelas com amortização extra'!B533+1),"")</f>
        <v/>
      </c>
      <c r="C534" s="21" t="str">
        <f>IF(B534&lt;='Informações do financiamento'!$C$6,H533,"")</f>
        <v/>
      </c>
      <c r="D534" s="21" t="str">
        <f>IF(B534&lt;='Informações do financiamento'!$C$6,C534*($C$2),"")</f>
        <v/>
      </c>
      <c r="E534" s="21" t="str">
        <f>IF(B534&lt;='Informações do financiamento'!$C$6,C534+D534,"")</f>
        <v/>
      </c>
      <c r="F534" s="21" t="str">
        <f>IF(I533=0,IF(B534&lt;='Informações do financiamento'!$C$6,F533,""),IF(B534&lt;='Informações do financiamento'!$C$6,H533/('Informações do financiamento'!$C$6-B534+1),""))</f>
        <v/>
      </c>
      <c r="G534" s="21" t="str">
        <f>IF(B534&lt;='Informações do financiamento'!$C$6,F534+D534+I534,"")</f>
        <v/>
      </c>
      <c r="H534" s="21" t="str">
        <f>IF(B534&lt;='Informações do financiamento'!$C$6,E534-G534,"")</f>
        <v/>
      </c>
      <c r="I534" s="22" t="str">
        <f t="shared" si="6"/>
        <v/>
      </c>
      <c r="J534" s="38"/>
      <c r="K534" s="38"/>
      <c r="L534" s="38"/>
      <c r="M534" s="20" t="str">
        <f t="shared" si="7"/>
        <v/>
      </c>
      <c r="N534" s="21" t="str">
        <f>IF(M534&lt;='Informações do financiamento'!$C$6,S533,"")</f>
        <v/>
      </c>
      <c r="O534" s="21" t="str">
        <f>IF(M534&lt;='Informações do financiamento'!$C$6,N534*($C$2),"")</f>
        <v/>
      </c>
      <c r="P534" s="21" t="str">
        <f>IF(M534&lt;='Informações do financiamento'!$C$6,N534+O534,"")</f>
        <v/>
      </c>
      <c r="Q534" s="21" t="str">
        <f>IF(M534&lt;='Informações do financiamento'!$C$6,'Tabelas com amortização extra'!R534-'Tabelas com amortização extra'!O534,"")</f>
        <v/>
      </c>
      <c r="R534" s="21" t="str">
        <f>IF(M534&lt;='Informações do financiamento'!$C$6,(N534*$C$2)/(1-(1/(1+$C$2)^('Informações do financiamento'!$C$6-M533)))+T534,"")</f>
        <v/>
      </c>
      <c r="S534" s="21" t="str">
        <f>IF(M534&lt;='Informações do financiamento'!$C$6,P534-R534,"")</f>
        <v/>
      </c>
      <c r="T534" s="22" t="str">
        <f t="shared" si="8"/>
        <v/>
      </c>
      <c r="U534" s="27"/>
    </row>
    <row r="535" spans="1:21" ht="20.25" customHeight="1">
      <c r="A535" s="27"/>
      <c r="B535" s="20" t="str">
        <f>IF(B534&lt;'Informações do financiamento'!$C$6,('Tabelas com amortização extra'!B534+1),"")</f>
        <v/>
      </c>
      <c r="C535" s="21" t="str">
        <f>IF(B535&lt;='Informações do financiamento'!$C$6,H534,"")</f>
        <v/>
      </c>
      <c r="D535" s="21" t="str">
        <f>IF(B535&lt;='Informações do financiamento'!$C$6,C535*($C$2),"")</f>
        <v/>
      </c>
      <c r="E535" s="21" t="str">
        <f>IF(B535&lt;='Informações do financiamento'!$C$6,C535+D535,"")</f>
        <v/>
      </c>
      <c r="F535" s="21" t="str">
        <f>IF(I534=0,IF(B535&lt;='Informações do financiamento'!$C$6,F534,""),IF(B535&lt;='Informações do financiamento'!$C$6,H534/('Informações do financiamento'!$C$6-B535+1),""))</f>
        <v/>
      </c>
      <c r="G535" s="21" t="str">
        <f>IF(B535&lt;='Informações do financiamento'!$C$6,F535+D535+I535,"")</f>
        <v/>
      </c>
      <c r="H535" s="21" t="str">
        <f>IF(B535&lt;='Informações do financiamento'!$C$6,E535-G535,"")</f>
        <v/>
      </c>
      <c r="I535" s="22" t="str">
        <f t="shared" si="6"/>
        <v/>
      </c>
      <c r="J535" s="38"/>
      <c r="K535" s="38"/>
      <c r="L535" s="38"/>
      <c r="M535" s="20" t="str">
        <f t="shared" si="7"/>
        <v/>
      </c>
      <c r="N535" s="21" t="str">
        <f>IF(M535&lt;='Informações do financiamento'!$C$6,S534,"")</f>
        <v/>
      </c>
      <c r="O535" s="21" t="str">
        <f>IF(M535&lt;='Informações do financiamento'!$C$6,N535*($C$2),"")</f>
        <v/>
      </c>
      <c r="P535" s="21" t="str">
        <f>IF(M535&lt;='Informações do financiamento'!$C$6,N535+O535,"")</f>
        <v/>
      </c>
      <c r="Q535" s="21" t="str">
        <f>IF(M535&lt;='Informações do financiamento'!$C$6,'Tabelas com amortização extra'!R535-'Tabelas com amortização extra'!O535,"")</f>
        <v/>
      </c>
      <c r="R535" s="21" t="str">
        <f>IF(M535&lt;='Informações do financiamento'!$C$6,(N535*$C$2)/(1-(1/(1+$C$2)^('Informações do financiamento'!$C$6-M534)))+T535,"")</f>
        <v/>
      </c>
      <c r="S535" s="21" t="str">
        <f>IF(M535&lt;='Informações do financiamento'!$C$6,P535-R535,"")</f>
        <v/>
      </c>
      <c r="T535" s="22" t="str">
        <f t="shared" si="8"/>
        <v/>
      </c>
      <c r="U535" s="27"/>
    </row>
    <row r="536" spans="1:21" ht="20.25" customHeight="1">
      <c r="A536" s="27"/>
      <c r="B536" s="20" t="str">
        <f>IF(B535&lt;'Informações do financiamento'!$C$6,('Tabelas com amortização extra'!B535+1),"")</f>
        <v/>
      </c>
      <c r="C536" s="21" t="str">
        <f>IF(B536&lt;='Informações do financiamento'!$C$6,H535,"")</f>
        <v/>
      </c>
      <c r="D536" s="21" t="str">
        <f>IF(B536&lt;='Informações do financiamento'!$C$6,C536*($C$2),"")</f>
        <v/>
      </c>
      <c r="E536" s="21" t="str">
        <f>IF(B536&lt;='Informações do financiamento'!$C$6,C536+D536,"")</f>
        <v/>
      </c>
      <c r="F536" s="21" t="str">
        <f>IF(I535=0,IF(B536&lt;='Informações do financiamento'!$C$6,F535,""),IF(B536&lt;='Informações do financiamento'!$C$6,H535/('Informações do financiamento'!$C$6-B536+1),""))</f>
        <v/>
      </c>
      <c r="G536" s="21" t="str">
        <f>IF(B536&lt;='Informações do financiamento'!$C$6,F536+D536+I536,"")</f>
        <v/>
      </c>
      <c r="H536" s="21" t="str">
        <f>IF(B536&lt;='Informações do financiamento'!$C$6,E536-G536,"")</f>
        <v/>
      </c>
      <c r="I536" s="22" t="str">
        <f t="shared" si="6"/>
        <v/>
      </c>
      <c r="J536" s="38"/>
      <c r="K536" s="38"/>
      <c r="L536" s="38"/>
      <c r="M536" s="20" t="str">
        <f t="shared" si="7"/>
        <v/>
      </c>
      <c r="N536" s="21" t="str">
        <f>IF(M536&lt;='Informações do financiamento'!$C$6,S535,"")</f>
        <v/>
      </c>
      <c r="O536" s="21" t="str">
        <f>IF(M536&lt;='Informações do financiamento'!$C$6,N536*($C$2),"")</f>
        <v/>
      </c>
      <c r="P536" s="21" t="str">
        <f>IF(M536&lt;='Informações do financiamento'!$C$6,N536+O536,"")</f>
        <v/>
      </c>
      <c r="Q536" s="21" t="str">
        <f>IF(M536&lt;='Informações do financiamento'!$C$6,'Tabelas com amortização extra'!R536-'Tabelas com amortização extra'!O536,"")</f>
        <v/>
      </c>
      <c r="R536" s="21" t="str">
        <f>IF(M536&lt;='Informações do financiamento'!$C$6,(N536*$C$2)/(1-(1/(1+$C$2)^('Informações do financiamento'!$C$6-M535)))+T536,"")</f>
        <v/>
      </c>
      <c r="S536" s="21" t="str">
        <f>IF(M536&lt;='Informações do financiamento'!$C$6,P536-R536,"")</f>
        <v/>
      </c>
      <c r="T536" s="22" t="str">
        <f t="shared" si="8"/>
        <v/>
      </c>
      <c r="U536" s="27"/>
    </row>
    <row r="537" spans="1:21" ht="20.25" customHeight="1">
      <c r="A537" s="27"/>
      <c r="B537" s="20" t="str">
        <f>IF(B536&lt;'Informações do financiamento'!$C$6,('Tabelas com amortização extra'!B536+1),"")</f>
        <v/>
      </c>
      <c r="C537" s="21" t="str">
        <f>IF(B537&lt;='Informações do financiamento'!$C$6,H536,"")</f>
        <v/>
      </c>
      <c r="D537" s="21" t="str">
        <f>IF(B537&lt;='Informações do financiamento'!$C$6,C537*($C$2),"")</f>
        <v/>
      </c>
      <c r="E537" s="21" t="str">
        <f>IF(B537&lt;='Informações do financiamento'!$C$6,C537+D537,"")</f>
        <v/>
      </c>
      <c r="F537" s="21" t="str">
        <f>IF(I536=0,IF(B537&lt;='Informações do financiamento'!$C$6,F536,""),IF(B537&lt;='Informações do financiamento'!$C$6,H536/('Informações do financiamento'!$C$6-B537+1),""))</f>
        <v/>
      </c>
      <c r="G537" s="21" t="str">
        <f>IF(B537&lt;='Informações do financiamento'!$C$6,F537+D537+I537,"")</f>
        <v/>
      </c>
      <c r="H537" s="21" t="str">
        <f>IF(B537&lt;='Informações do financiamento'!$C$6,E537-G537,"")</f>
        <v/>
      </c>
      <c r="I537" s="22" t="str">
        <f t="shared" si="6"/>
        <v/>
      </c>
      <c r="J537" s="38"/>
      <c r="K537" s="38"/>
      <c r="L537" s="38"/>
      <c r="M537" s="20" t="str">
        <f t="shared" si="7"/>
        <v/>
      </c>
      <c r="N537" s="21" t="str">
        <f>IF(M537&lt;='Informações do financiamento'!$C$6,S536,"")</f>
        <v/>
      </c>
      <c r="O537" s="21" t="str">
        <f>IF(M537&lt;='Informações do financiamento'!$C$6,N537*($C$2),"")</f>
        <v/>
      </c>
      <c r="P537" s="21" t="str">
        <f>IF(M537&lt;='Informações do financiamento'!$C$6,N537+O537,"")</f>
        <v/>
      </c>
      <c r="Q537" s="21" t="str">
        <f>IF(M537&lt;='Informações do financiamento'!$C$6,'Tabelas com amortização extra'!R537-'Tabelas com amortização extra'!O537,"")</f>
        <v/>
      </c>
      <c r="R537" s="21" t="str">
        <f>IF(M537&lt;='Informações do financiamento'!$C$6,(N537*$C$2)/(1-(1/(1+$C$2)^('Informações do financiamento'!$C$6-M536)))+T537,"")</f>
        <v/>
      </c>
      <c r="S537" s="21" t="str">
        <f>IF(M537&lt;='Informações do financiamento'!$C$6,P537-R537,"")</f>
        <v/>
      </c>
      <c r="T537" s="22" t="str">
        <f t="shared" si="8"/>
        <v/>
      </c>
      <c r="U537" s="27"/>
    </row>
    <row r="538" spans="1:21" ht="20.25" customHeight="1">
      <c r="A538" s="27"/>
      <c r="B538" s="20" t="str">
        <f>IF(B537&lt;'Informações do financiamento'!$C$6,('Tabelas com amortização extra'!B537+1),"")</f>
        <v/>
      </c>
      <c r="C538" s="21" t="str">
        <f>IF(B538&lt;='Informações do financiamento'!$C$6,H537,"")</f>
        <v/>
      </c>
      <c r="D538" s="21" t="str">
        <f>IF(B538&lt;='Informações do financiamento'!$C$6,C538*($C$2),"")</f>
        <v/>
      </c>
      <c r="E538" s="21" t="str">
        <f>IF(B538&lt;='Informações do financiamento'!$C$6,C538+D538,"")</f>
        <v/>
      </c>
      <c r="F538" s="21" t="str">
        <f>IF(I537=0,IF(B538&lt;='Informações do financiamento'!$C$6,F537,""),IF(B538&lt;='Informações do financiamento'!$C$6,H537/('Informações do financiamento'!$C$6-B538+1),""))</f>
        <v/>
      </c>
      <c r="G538" s="21" t="str">
        <f>IF(B538&lt;='Informações do financiamento'!$C$6,F538+D538+I538,"")</f>
        <v/>
      </c>
      <c r="H538" s="21" t="str">
        <f>IF(B538&lt;='Informações do financiamento'!$C$6,E538-G538,"")</f>
        <v/>
      </c>
      <c r="I538" s="22" t="str">
        <f t="shared" si="6"/>
        <v/>
      </c>
      <c r="J538" s="38"/>
      <c r="K538" s="38"/>
      <c r="L538" s="38"/>
      <c r="M538" s="20" t="str">
        <f t="shared" si="7"/>
        <v/>
      </c>
      <c r="N538" s="21" t="str">
        <f>IF(M538&lt;='Informações do financiamento'!$C$6,S537,"")</f>
        <v/>
      </c>
      <c r="O538" s="21" t="str">
        <f>IF(M538&lt;='Informações do financiamento'!$C$6,N538*($C$2),"")</f>
        <v/>
      </c>
      <c r="P538" s="21" t="str">
        <f>IF(M538&lt;='Informações do financiamento'!$C$6,N538+O538,"")</f>
        <v/>
      </c>
      <c r="Q538" s="21" t="str">
        <f>IF(M538&lt;='Informações do financiamento'!$C$6,'Tabelas com amortização extra'!R538-'Tabelas com amortização extra'!O538,"")</f>
        <v/>
      </c>
      <c r="R538" s="21" t="str">
        <f>IF(M538&lt;='Informações do financiamento'!$C$6,(N538*$C$2)/(1-(1/(1+$C$2)^('Informações do financiamento'!$C$6-M537)))+T538,"")</f>
        <v/>
      </c>
      <c r="S538" s="21" t="str">
        <f>IF(M538&lt;='Informações do financiamento'!$C$6,P538-R538,"")</f>
        <v/>
      </c>
      <c r="T538" s="22" t="str">
        <f t="shared" si="8"/>
        <v/>
      </c>
      <c r="U538" s="27"/>
    </row>
    <row r="539" spans="1:21" ht="20.25" customHeight="1">
      <c r="A539" s="27"/>
      <c r="B539" s="20" t="str">
        <f>IF(B538&lt;'Informações do financiamento'!$C$6,('Tabelas com amortização extra'!B538+1),"")</f>
        <v/>
      </c>
      <c r="C539" s="21" t="str">
        <f>IF(B539&lt;='Informações do financiamento'!$C$6,H538,"")</f>
        <v/>
      </c>
      <c r="D539" s="21" t="str">
        <f>IF(B539&lt;='Informações do financiamento'!$C$6,C539*($C$2),"")</f>
        <v/>
      </c>
      <c r="E539" s="21" t="str">
        <f>IF(B539&lt;='Informações do financiamento'!$C$6,C539+D539,"")</f>
        <v/>
      </c>
      <c r="F539" s="21" t="str">
        <f>IF(I538=0,IF(B539&lt;='Informações do financiamento'!$C$6,F538,""),IF(B539&lt;='Informações do financiamento'!$C$6,H538/('Informações do financiamento'!$C$6-B539+1),""))</f>
        <v/>
      </c>
      <c r="G539" s="21" t="str">
        <f>IF(B539&lt;='Informações do financiamento'!$C$6,F539+D539+I539,"")</f>
        <v/>
      </c>
      <c r="H539" s="21" t="str">
        <f>IF(B539&lt;='Informações do financiamento'!$C$6,E539-G539,"")</f>
        <v/>
      </c>
      <c r="I539" s="22" t="str">
        <f t="shared" si="6"/>
        <v/>
      </c>
      <c r="J539" s="38"/>
      <c r="K539" s="38"/>
      <c r="L539" s="38"/>
      <c r="M539" s="20" t="str">
        <f t="shared" si="7"/>
        <v/>
      </c>
      <c r="N539" s="21" t="str">
        <f>IF(M539&lt;='Informações do financiamento'!$C$6,S538,"")</f>
        <v/>
      </c>
      <c r="O539" s="21" t="str">
        <f>IF(M539&lt;='Informações do financiamento'!$C$6,N539*($C$2),"")</f>
        <v/>
      </c>
      <c r="P539" s="21" t="str">
        <f>IF(M539&lt;='Informações do financiamento'!$C$6,N539+O539,"")</f>
        <v/>
      </c>
      <c r="Q539" s="21" t="str">
        <f>IF(M539&lt;='Informações do financiamento'!$C$6,'Tabelas com amortização extra'!R539-'Tabelas com amortização extra'!O539,"")</f>
        <v/>
      </c>
      <c r="R539" s="21" t="str">
        <f>IF(M539&lt;='Informações do financiamento'!$C$6,(N539*$C$2)/(1-(1/(1+$C$2)^('Informações do financiamento'!$C$6-M538)))+T539,"")</f>
        <v/>
      </c>
      <c r="S539" s="21" t="str">
        <f>IF(M539&lt;='Informações do financiamento'!$C$6,P539-R539,"")</f>
        <v/>
      </c>
      <c r="T539" s="22" t="str">
        <f t="shared" si="8"/>
        <v/>
      </c>
      <c r="U539" s="27"/>
    </row>
    <row r="540" spans="1:21" ht="20.25" customHeight="1">
      <c r="A540" s="27"/>
      <c r="B540" s="20" t="str">
        <f>IF(B539&lt;'Informações do financiamento'!$C$6,('Tabelas com amortização extra'!B539+1),"")</f>
        <v/>
      </c>
      <c r="C540" s="21" t="str">
        <f>IF(B540&lt;='Informações do financiamento'!$C$6,H539,"")</f>
        <v/>
      </c>
      <c r="D540" s="21" t="str">
        <f>IF(B540&lt;='Informações do financiamento'!$C$6,C540*($C$2),"")</f>
        <v/>
      </c>
      <c r="E540" s="21" t="str">
        <f>IF(B540&lt;='Informações do financiamento'!$C$6,C540+D540,"")</f>
        <v/>
      </c>
      <c r="F540" s="21" t="str">
        <f>IF(I539=0,IF(B540&lt;='Informações do financiamento'!$C$6,F539,""),IF(B540&lt;='Informações do financiamento'!$C$6,H539/('Informações do financiamento'!$C$6-B540+1),""))</f>
        <v/>
      </c>
      <c r="G540" s="21" t="str">
        <f>IF(B540&lt;='Informações do financiamento'!$C$6,F540+D540+I540,"")</f>
        <v/>
      </c>
      <c r="H540" s="21" t="str">
        <f>IF(B540&lt;='Informações do financiamento'!$C$6,E540-G540,"")</f>
        <v/>
      </c>
      <c r="I540" s="22" t="str">
        <f t="shared" si="6"/>
        <v/>
      </c>
      <c r="J540" s="38"/>
      <c r="K540" s="38"/>
      <c r="L540" s="38"/>
      <c r="M540" s="20" t="str">
        <f t="shared" si="7"/>
        <v/>
      </c>
      <c r="N540" s="21" t="str">
        <f>IF(M540&lt;='Informações do financiamento'!$C$6,S539,"")</f>
        <v/>
      </c>
      <c r="O540" s="21" t="str">
        <f>IF(M540&lt;='Informações do financiamento'!$C$6,N540*($C$2),"")</f>
        <v/>
      </c>
      <c r="P540" s="21" t="str">
        <f>IF(M540&lt;='Informações do financiamento'!$C$6,N540+O540,"")</f>
        <v/>
      </c>
      <c r="Q540" s="21" t="str">
        <f>IF(M540&lt;='Informações do financiamento'!$C$6,'Tabelas com amortização extra'!R540-'Tabelas com amortização extra'!O540,"")</f>
        <v/>
      </c>
      <c r="R540" s="21" t="str">
        <f>IF(M540&lt;='Informações do financiamento'!$C$6,(N540*$C$2)/(1-(1/(1+$C$2)^('Informações do financiamento'!$C$6-M539)))+T540,"")</f>
        <v/>
      </c>
      <c r="S540" s="21" t="str">
        <f>IF(M540&lt;='Informações do financiamento'!$C$6,P540-R540,"")</f>
        <v/>
      </c>
      <c r="T540" s="22" t="str">
        <f t="shared" si="8"/>
        <v/>
      </c>
      <c r="U540" s="27"/>
    </row>
    <row r="541" spans="1:21" ht="20.25" customHeight="1">
      <c r="A541" s="27"/>
      <c r="B541" s="20" t="str">
        <f>IF(B540&lt;'Informações do financiamento'!$C$6,('Tabelas com amortização extra'!B540+1),"")</f>
        <v/>
      </c>
      <c r="C541" s="21" t="str">
        <f>IF(B541&lt;='Informações do financiamento'!$C$6,H540,"")</f>
        <v/>
      </c>
      <c r="D541" s="21" t="str">
        <f>IF(B541&lt;='Informações do financiamento'!$C$6,C541*($C$2),"")</f>
        <v/>
      </c>
      <c r="E541" s="21" t="str">
        <f>IF(B541&lt;='Informações do financiamento'!$C$6,C541+D541,"")</f>
        <v/>
      </c>
      <c r="F541" s="21" t="str">
        <f>IF(I540=0,IF(B541&lt;='Informações do financiamento'!$C$6,F540,""),IF(B541&lt;='Informações do financiamento'!$C$6,H540/('Informações do financiamento'!$C$6-B541+1),""))</f>
        <v/>
      </c>
      <c r="G541" s="21" t="str">
        <f>IF(B541&lt;='Informações do financiamento'!$C$6,F541+D541+I541,"")</f>
        <v/>
      </c>
      <c r="H541" s="21" t="str">
        <f>IF(B541&lt;='Informações do financiamento'!$C$6,E541-G541,"")</f>
        <v/>
      </c>
      <c r="I541" s="22" t="str">
        <f t="shared" si="6"/>
        <v/>
      </c>
      <c r="J541" s="38"/>
      <c r="K541" s="38"/>
      <c r="L541" s="38"/>
      <c r="M541" s="20" t="str">
        <f t="shared" si="7"/>
        <v/>
      </c>
      <c r="N541" s="21" t="str">
        <f>IF(M541&lt;='Informações do financiamento'!$C$6,S540,"")</f>
        <v/>
      </c>
      <c r="O541" s="21" t="str">
        <f>IF(M541&lt;='Informações do financiamento'!$C$6,N541*($C$2),"")</f>
        <v/>
      </c>
      <c r="P541" s="21" t="str">
        <f>IF(M541&lt;='Informações do financiamento'!$C$6,N541+O541,"")</f>
        <v/>
      </c>
      <c r="Q541" s="21" t="str">
        <f>IF(M541&lt;='Informações do financiamento'!$C$6,'Tabelas com amortização extra'!R541-'Tabelas com amortização extra'!O541,"")</f>
        <v/>
      </c>
      <c r="R541" s="21" t="str">
        <f>IF(M541&lt;='Informações do financiamento'!$C$6,(N541*$C$2)/(1-(1/(1+$C$2)^('Informações do financiamento'!$C$6-M540)))+T541,"")</f>
        <v/>
      </c>
      <c r="S541" s="21" t="str">
        <f>IF(M541&lt;='Informações do financiamento'!$C$6,P541-R541,"")</f>
        <v/>
      </c>
      <c r="T541" s="22" t="str">
        <f t="shared" si="8"/>
        <v/>
      </c>
      <c r="U541" s="27"/>
    </row>
    <row r="542" spans="1:21" ht="20.25" customHeight="1">
      <c r="A542" s="27"/>
      <c r="B542" s="20" t="str">
        <f>IF(B541&lt;'Informações do financiamento'!$C$6,('Tabelas com amortização extra'!B541+1),"")</f>
        <v/>
      </c>
      <c r="C542" s="21" t="str">
        <f>IF(B542&lt;='Informações do financiamento'!$C$6,H541,"")</f>
        <v/>
      </c>
      <c r="D542" s="21" t="str">
        <f>IF(B542&lt;='Informações do financiamento'!$C$6,C542*($C$2),"")</f>
        <v/>
      </c>
      <c r="E542" s="21" t="str">
        <f>IF(B542&lt;='Informações do financiamento'!$C$6,C542+D542,"")</f>
        <v/>
      </c>
      <c r="F542" s="21" t="str">
        <f>IF(I541=0,IF(B542&lt;='Informações do financiamento'!$C$6,F541,""),IF(B542&lt;='Informações do financiamento'!$C$6,H541/('Informações do financiamento'!$C$6-B542+1),""))</f>
        <v/>
      </c>
      <c r="G542" s="21" t="str">
        <f>IF(B542&lt;='Informações do financiamento'!$C$6,F542+D542+I542,"")</f>
        <v/>
      </c>
      <c r="H542" s="21" t="str">
        <f>IF(B542&lt;='Informações do financiamento'!$C$6,E542-G542,"")</f>
        <v/>
      </c>
      <c r="I542" s="22" t="str">
        <f t="shared" si="6"/>
        <v/>
      </c>
      <c r="J542" s="38"/>
      <c r="K542" s="38"/>
      <c r="L542" s="38"/>
      <c r="M542" s="20" t="str">
        <f t="shared" si="7"/>
        <v/>
      </c>
      <c r="N542" s="21" t="str">
        <f>IF(M542&lt;='Informações do financiamento'!$C$6,S541,"")</f>
        <v/>
      </c>
      <c r="O542" s="21" t="str">
        <f>IF(M542&lt;='Informações do financiamento'!$C$6,N542*($C$2),"")</f>
        <v/>
      </c>
      <c r="P542" s="21" t="str">
        <f>IF(M542&lt;='Informações do financiamento'!$C$6,N542+O542,"")</f>
        <v/>
      </c>
      <c r="Q542" s="21" t="str">
        <f>IF(M542&lt;='Informações do financiamento'!$C$6,'Tabelas com amortização extra'!R542-'Tabelas com amortização extra'!O542,"")</f>
        <v/>
      </c>
      <c r="R542" s="21" t="str">
        <f>IF(M542&lt;='Informações do financiamento'!$C$6,(N542*$C$2)/(1-(1/(1+$C$2)^('Informações do financiamento'!$C$6-M541)))+T542,"")</f>
        <v/>
      </c>
      <c r="S542" s="21" t="str">
        <f>IF(M542&lt;='Informações do financiamento'!$C$6,P542-R542,"")</f>
        <v/>
      </c>
      <c r="T542" s="22" t="str">
        <f t="shared" si="8"/>
        <v/>
      </c>
      <c r="U542" s="27"/>
    </row>
    <row r="543" spans="1:21" ht="20.25" customHeight="1">
      <c r="A543" s="27"/>
      <c r="B543" s="20" t="str">
        <f>IF(B542&lt;'Informações do financiamento'!$C$6,('Tabelas com amortização extra'!B542+1),"")</f>
        <v/>
      </c>
      <c r="C543" s="21" t="str">
        <f>IF(B543&lt;='Informações do financiamento'!$C$6,H542,"")</f>
        <v/>
      </c>
      <c r="D543" s="21" t="str">
        <f>IF(B543&lt;='Informações do financiamento'!$C$6,C543*($C$2),"")</f>
        <v/>
      </c>
      <c r="E543" s="21" t="str">
        <f>IF(B543&lt;='Informações do financiamento'!$C$6,C543+D543,"")</f>
        <v/>
      </c>
      <c r="F543" s="21" t="str">
        <f>IF(I542=0,IF(B543&lt;='Informações do financiamento'!$C$6,F542,""),IF(B543&lt;='Informações do financiamento'!$C$6,H542/('Informações do financiamento'!$C$6-B543+1),""))</f>
        <v/>
      </c>
      <c r="G543" s="21" t="str">
        <f>IF(B543&lt;='Informações do financiamento'!$C$6,F543+D543+I543,"")</f>
        <v/>
      </c>
      <c r="H543" s="21" t="str">
        <f>IF(B543&lt;='Informações do financiamento'!$C$6,E543-G543,"")</f>
        <v/>
      </c>
      <c r="I543" s="22" t="str">
        <f t="shared" si="6"/>
        <v/>
      </c>
      <c r="J543" s="38"/>
      <c r="K543" s="38"/>
      <c r="L543" s="38"/>
      <c r="M543" s="20" t="str">
        <f t="shared" si="7"/>
        <v/>
      </c>
      <c r="N543" s="21" t="str">
        <f>IF(M543&lt;='Informações do financiamento'!$C$6,S542,"")</f>
        <v/>
      </c>
      <c r="O543" s="21" t="str">
        <f>IF(M543&lt;='Informações do financiamento'!$C$6,N543*($C$2),"")</f>
        <v/>
      </c>
      <c r="P543" s="21" t="str">
        <f>IF(M543&lt;='Informações do financiamento'!$C$6,N543+O543,"")</f>
        <v/>
      </c>
      <c r="Q543" s="21" t="str">
        <f>IF(M543&lt;='Informações do financiamento'!$C$6,'Tabelas com amortização extra'!R543-'Tabelas com amortização extra'!O543,"")</f>
        <v/>
      </c>
      <c r="R543" s="21" t="str">
        <f>IF(M543&lt;='Informações do financiamento'!$C$6,(N543*$C$2)/(1-(1/(1+$C$2)^('Informações do financiamento'!$C$6-M542)))+T543,"")</f>
        <v/>
      </c>
      <c r="S543" s="21" t="str">
        <f>IF(M543&lt;='Informações do financiamento'!$C$6,P543-R543,"")</f>
        <v/>
      </c>
      <c r="T543" s="22" t="str">
        <f t="shared" si="8"/>
        <v/>
      </c>
      <c r="U543" s="27"/>
    </row>
    <row r="544" spans="1:21" ht="20.25" customHeight="1">
      <c r="A544" s="27"/>
      <c r="B544" s="20" t="str">
        <f>IF(B543&lt;'Informações do financiamento'!$C$6,('Tabelas com amortização extra'!B543+1),"")</f>
        <v/>
      </c>
      <c r="C544" s="21" t="str">
        <f>IF(B544&lt;='Informações do financiamento'!$C$6,H543,"")</f>
        <v/>
      </c>
      <c r="D544" s="21" t="str">
        <f>IF(B544&lt;='Informações do financiamento'!$C$6,C544*($C$2),"")</f>
        <v/>
      </c>
      <c r="E544" s="21" t="str">
        <f>IF(B544&lt;='Informações do financiamento'!$C$6,C544+D544,"")</f>
        <v/>
      </c>
      <c r="F544" s="21" t="str">
        <f>IF(I543=0,IF(B544&lt;='Informações do financiamento'!$C$6,F543,""),IF(B544&lt;='Informações do financiamento'!$C$6,H543/('Informações do financiamento'!$C$6-B544+1),""))</f>
        <v/>
      </c>
      <c r="G544" s="21" t="str">
        <f>IF(B544&lt;='Informações do financiamento'!$C$6,F544+D544+I544,"")</f>
        <v/>
      </c>
      <c r="H544" s="21" t="str">
        <f>IF(B544&lt;='Informações do financiamento'!$C$6,E544-G544,"")</f>
        <v/>
      </c>
      <c r="I544" s="22" t="str">
        <f t="shared" si="6"/>
        <v/>
      </c>
      <c r="J544" s="38"/>
      <c r="K544" s="38"/>
      <c r="L544" s="38"/>
      <c r="M544" s="20" t="str">
        <f t="shared" si="7"/>
        <v/>
      </c>
      <c r="N544" s="21" t="str">
        <f>IF(M544&lt;='Informações do financiamento'!$C$6,S543,"")</f>
        <v/>
      </c>
      <c r="O544" s="21" t="str">
        <f>IF(M544&lt;='Informações do financiamento'!$C$6,N544*($C$2),"")</f>
        <v/>
      </c>
      <c r="P544" s="21" t="str">
        <f>IF(M544&lt;='Informações do financiamento'!$C$6,N544+O544,"")</f>
        <v/>
      </c>
      <c r="Q544" s="21" t="str">
        <f>IF(M544&lt;='Informações do financiamento'!$C$6,'Tabelas com amortização extra'!R544-'Tabelas com amortização extra'!O544,"")</f>
        <v/>
      </c>
      <c r="R544" s="21" t="str">
        <f>IF(M544&lt;='Informações do financiamento'!$C$6,(N544*$C$2)/(1-(1/(1+$C$2)^('Informações do financiamento'!$C$6-M543)))+T544,"")</f>
        <v/>
      </c>
      <c r="S544" s="21" t="str">
        <f>IF(M544&lt;='Informações do financiamento'!$C$6,P544-R544,"")</f>
        <v/>
      </c>
      <c r="T544" s="22" t="str">
        <f t="shared" si="8"/>
        <v/>
      </c>
      <c r="U544" s="27"/>
    </row>
    <row r="545" spans="1:21" ht="20.25" customHeight="1">
      <c r="A545" s="27"/>
      <c r="B545" s="20" t="str">
        <f>IF(B544&lt;'Informações do financiamento'!$C$6,('Tabelas com amortização extra'!B544+1),"")</f>
        <v/>
      </c>
      <c r="C545" s="21" t="str">
        <f>IF(B545&lt;='Informações do financiamento'!$C$6,H544,"")</f>
        <v/>
      </c>
      <c r="D545" s="21" t="str">
        <f>IF(B545&lt;='Informações do financiamento'!$C$6,C545*($C$2),"")</f>
        <v/>
      </c>
      <c r="E545" s="21" t="str">
        <f>IF(B545&lt;='Informações do financiamento'!$C$6,C545+D545,"")</f>
        <v/>
      </c>
      <c r="F545" s="21" t="str">
        <f>IF(I544=0,IF(B545&lt;='Informações do financiamento'!$C$6,F544,""),IF(B545&lt;='Informações do financiamento'!$C$6,H544/('Informações do financiamento'!$C$6-B545+1),""))</f>
        <v/>
      </c>
      <c r="G545" s="21" t="str">
        <f>IF(B545&lt;='Informações do financiamento'!$C$6,F545+D545+I545,"")</f>
        <v/>
      </c>
      <c r="H545" s="21" t="str">
        <f>IF(B545&lt;='Informações do financiamento'!$C$6,E545-G545,"")</f>
        <v/>
      </c>
      <c r="I545" s="22" t="str">
        <f t="shared" si="6"/>
        <v/>
      </c>
      <c r="J545" s="38"/>
      <c r="K545" s="38"/>
      <c r="L545" s="38"/>
      <c r="M545" s="20" t="str">
        <f t="shared" si="7"/>
        <v/>
      </c>
      <c r="N545" s="21" t="str">
        <f>IF(M545&lt;='Informações do financiamento'!$C$6,S544,"")</f>
        <v/>
      </c>
      <c r="O545" s="21" t="str">
        <f>IF(M545&lt;='Informações do financiamento'!$C$6,N545*($C$2),"")</f>
        <v/>
      </c>
      <c r="P545" s="21" t="str">
        <f>IF(M545&lt;='Informações do financiamento'!$C$6,N545+O545,"")</f>
        <v/>
      </c>
      <c r="Q545" s="21" t="str">
        <f>IF(M545&lt;='Informações do financiamento'!$C$6,'Tabelas com amortização extra'!R545-'Tabelas com amortização extra'!O545,"")</f>
        <v/>
      </c>
      <c r="R545" s="21" t="str">
        <f>IF(M545&lt;='Informações do financiamento'!$C$6,(N545*$C$2)/(1-(1/(1+$C$2)^('Informações do financiamento'!$C$6-M544)))+T545,"")</f>
        <v/>
      </c>
      <c r="S545" s="21" t="str">
        <f>IF(M545&lt;='Informações do financiamento'!$C$6,P545-R545,"")</f>
        <v/>
      </c>
      <c r="T545" s="22" t="str">
        <f t="shared" si="8"/>
        <v/>
      </c>
      <c r="U545" s="27"/>
    </row>
    <row r="546" spans="1:21" ht="20.25" customHeight="1">
      <c r="A546" s="27"/>
      <c r="B546" s="20" t="str">
        <f>IF(B545&lt;'Informações do financiamento'!$C$6,('Tabelas com amortização extra'!B545+1),"")</f>
        <v/>
      </c>
      <c r="C546" s="21" t="str">
        <f>IF(B546&lt;='Informações do financiamento'!$C$6,H545,"")</f>
        <v/>
      </c>
      <c r="D546" s="21" t="str">
        <f>IF(B546&lt;='Informações do financiamento'!$C$6,C546*($C$2),"")</f>
        <v/>
      </c>
      <c r="E546" s="21" t="str">
        <f>IF(B546&lt;='Informações do financiamento'!$C$6,C546+D546,"")</f>
        <v/>
      </c>
      <c r="F546" s="21" t="str">
        <f>IF(I545=0,IF(B546&lt;='Informações do financiamento'!$C$6,F545,""),IF(B546&lt;='Informações do financiamento'!$C$6,H545/('Informações do financiamento'!$C$6-B546+1),""))</f>
        <v/>
      </c>
      <c r="G546" s="21" t="str">
        <f>IF(B546&lt;='Informações do financiamento'!$C$6,F546+D546+I546,"")</f>
        <v/>
      </c>
      <c r="H546" s="21" t="str">
        <f>IF(B546&lt;='Informações do financiamento'!$C$6,E546-G546,"")</f>
        <v/>
      </c>
      <c r="I546" s="22" t="str">
        <f t="shared" si="6"/>
        <v/>
      </c>
      <c r="J546" s="38"/>
      <c r="K546" s="38"/>
      <c r="L546" s="38"/>
      <c r="M546" s="20" t="str">
        <f t="shared" si="7"/>
        <v/>
      </c>
      <c r="N546" s="21" t="str">
        <f>IF(M546&lt;='Informações do financiamento'!$C$6,S545,"")</f>
        <v/>
      </c>
      <c r="O546" s="21" t="str">
        <f>IF(M546&lt;='Informações do financiamento'!$C$6,N546*($C$2),"")</f>
        <v/>
      </c>
      <c r="P546" s="21" t="str">
        <f>IF(M546&lt;='Informações do financiamento'!$C$6,N546+O546,"")</f>
        <v/>
      </c>
      <c r="Q546" s="21" t="str">
        <f>IF(M546&lt;='Informações do financiamento'!$C$6,'Tabelas com amortização extra'!R546-'Tabelas com amortização extra'!O546,"")</f>
        <v/>
      </c>
      <c r="R546" s="21" t="str">
        <f>IF(M546&lt;='Informações do financiamento'!$C$6,(N546*$C$2)/(1-(1/(1+$C$2)^('Informações do financiamento'!$C$6-M545)))+T546,"")</f>
        <v/>
      </c>
      <c r="S546" s="21" t="str">
        <f>IF(M546&lt;='Informações do financiamento'!$C$6,P546-R546,"")</f>
        <v/>
      </c>
      <c r="T546" s="22" t="str">
        <f t="shared" si="8"/>
        <v/>
      </c>
      <c r="U546" s="27"/>
    </row>
    <row r="547" spans="1:21" ht="20.25" customHeight="1">
      <c r="A547" s="27"/>
      <c r="B547" s="20" t="str">
        <f>IF(B546&lt;'Informações do financiamento'!$C$6,('Tabelas com amortização extra'!B546+1),"")</f>
        <v/>
      </c>
      <c r="C547" s="21" t="str">
        <f>IF(B547&lt;='Informações do financiamento'!$C$6,H546,"")</f>
        <v/>
      </c>
      <c r="D547" s="21" t="str">
        <f>IF(B547&lt;='Informações do financiamento'!$C$6,C547*($C$2),"")</f>
        <v/>
      </c>
      <c r="E547" s="21" t="str">
        <f>IF(B547&lt;='Informações do financiamento'!$C$6,C547+D547,"")</f>
        <v/>
      </c>
      <c r="F547" s="21" t="str">
        <f>IF(I546=0,IF(B547&lt;='Informações do financiamento'!$C$6,F546,""),IF(B547&lt;='Informações do financiamento'!$C$6,H546/('Informações do financiamento'!$C$6-B547+1),""))</f>
        <v/>
      </c>
      <c r="G547" s="21" t="str">
        <f>IF(B547&lt;='Informações do financiamento'!$C$6,F547+D547+I547,"")</f>
        <v/>
      </c>
      <c r="H547" s="21" t="str">
        <f>IF(B547&lt;='Informações do financiamento'!$C$6,E547-G547,"")</f>
        <v/>
      </c>
      <c r="I547" s="22" t="str">
        <f t="shared" si="6"/>
        <v/>
      </c>
      <c r="J547" s="38"/>
      <c r="K547" s="38"/>
      <c r="L547" s="38"/>
      <c r="M547" s="20" t="str">
        <f t="shared" si="7"/>
        <v/>
      </c>
      <c r="N547" s="21" t="str">
        <f>IF(M547&lt;='Informações do financiamento'!$C$6,S546,"")</f>
        <v/>
      </c>
      <c r="O547" s="21" t="str">
        <f>IF(M547&lt;='Informações do financiamento'!$C$6,N547*($C$2),"")</f>
        <v/>
      </c>
      <c r="P547" s="21" t="str">
        <f>IF(M547&lt;='Informações do financiamento'!$C$6,N547+O547,"")</f>
        <v/>
      </c>
      <c r="Q547" s="21" t="str">
        <f>IF(M547&lt;='Informações do financiamento'!$C$6,'Tabelas com amortização extra'!R547-'Tabelas com amortização extra'!O547,"")</f>
        <v/>
      </c>
      <c r="R547" s="21" t="str">
        <f>IF(M547&lt;='Informações do financiamento'!$C$6,(N547*$C$2)/(1-(1/(1+$C$2)^('Informações do financiamento'!$C$6-M546)))+T547,"")</f>
        <v/>
      </c>
      <c r="S547" s="21" t="str">
        <f>IF(M547&lt;='Informações do financiamento'!$C$6,P547-R547,"")</f>
        <v/>
      </c>
      <c r="T547" s="22" t="str">
        <f t="shared" si="8"/>
        <v/>
      </c>
      <c r="U547" s="27"/>
    </row>
    <row r="548" spans="1:21" ht="20.25" customHeight="1">
      <c r="A548" s="27"/>
      <c r="B548" s="20" t="str">
        <f>IF(B547&lt;'Informações do financiamento'!$C$6,('Tabelas com amortização extra'!B547+1),"")</f>
        <v/>
      </c>
      <c r="C548" s="21" t="str">
        <f>IF(B548&lt;='Informações do financiamento'!$C$6,H547,"")</f>
        <v/>
      </c>
      <c r="D548" s="21" t="str">
        <f>IF(B548&lt;='Informações do financiamento'!$C$6,C548*($C$2),"")</f>
        <v/>
      </c>
      <c r="E548" s="21" t="str">
        <f>IF(B548&lt;='Informações do financiamento'!$C$6,C548+D548,"")</f>
        <v/>
      </c>
      <c r="F548" s="21" t="str">
        <f>IF(I547=0,IF(B548&lt;='Informações do financiamento'!$C$6,F547,""),IF(B548&lt;='Informações do financiamento'!$C$6,H547/('Informações do financiamento'!$C$6-B548+1),""))</f>
        <v/>
      </c>
      <c r="G548" s="21" t="str">
        <f>IF(B548&lt;='Informações do financiamento'!$C$6,F548+D548+I548,"")</f>
        <v/>
      </c>
      <c r="H548" s="21" t="str">
        <f>IF(B548&lt;='Informações do financiamento'!$C$6,E548-G548,"")</f>
        <v/>
      </c>
      <c r="I548" s="22" t="str">
        <f t="shared" si="6"/>
        <v/>
      </c>
      <c r="J548" s="38"/>
      <c r="K548" s="38"/>
      <c r="L548" s="38"/>
      <c r="M548" s="20" t="str">
        <f t="shared" si="7"/>
        <v/>
      </c>
      <c r="N548" s="21" t="str">
        <f>IF(M548&lt;='Informações do financiamento'!$C$6,S547,"")</f>
        <v/>
      </c>
      <c r="O548" s="21" t="str">
        <f>IF(M548&lt;='Informações do financiamento'!$C$6,N548*($C$2),"")</f>
        <v/>
      </c>
      <c r="P548" s="21" t="str">
        <f>IF(M548&lt;='Informações do financiamento'!$C$6,N548+O548,"")</f>
        <v/>
      </c>
      <c r="Q548" s="21" t="str">
        <f>IF(M548&lt;='Informações do financiamento'!$C$6,'Tabelas com amortização extra'!R548-'Tabelas com amortização extra'!O548,"")</f>
        <v/>
      </c>
      <c r="R548" s="21" t="str">
        <f>IF(M548&lt;='Informações do financiamento'!$C$6,(N548*$C$2)/(1-(1/(1+$C$2)^('Informações do financiamento'!$C$6-M547)))+T548,"")</f>
        <v/>
      </c>
      <c r="S548" s="21" t="str">
        <f>IF(M548&lt;='Informações do financiamento'!$C$6,P548-R548,"")</f>
        <v/>
      </c>
      <c r="T548" s="22" t="str">
        <f t="shared" si="8"/>
        <v/>
      </c>
      <c r="U548" s="27"/>
    </row>
    <row r="549" spans="1:21" ht="20.25" customHeight="1">
      <c r="A549" s="27"/>
      <c r="B549" s="20" t="str">
        <f>IF(B548&lt;'Informações do financiamento'!$C$6,('Tabelas com amortização extra'!B548+1),"")</f>
        <v/>
      </c>
      <c r="C549" s="21" t="str">
        <f>IF(B549&lt;='Informações do financiamento'!$C$6,H548,"")</f>
        <v/>
      </c>
      <c r="D549" s="21" t="str">
        <f>IF(B549&lt;='Informações do financiamento'!$C$6,C549*($C$2),"")</f>
        <v/>
      </c>
      <c r="E549" s="21" t="str">
        <f>IF(B549&lt;='Informações do financiamento'!$C$6,C549+D549,"")</f>
        <v/>
      </c>
      <c r="F549" s="21" t="str">
        <f>IF(I548=0,IF(B549&lt;='Informações do financiamento'!$C$6,F548,""),IF(B549&lt;='Informações do financiamento'!$C$6,H548/('Informações do financiamento'!$C$6-B549+1),""))</f>
        <v/>
      </c>
      <c r="G549" s="21" t="str">
        <f>IF(B549&lt;='Informações do financiamento'!$C$6,F549+D549+I549,"")</f>
        <v/>
      </c>
      <c r="H549" s="21" t="str">
        <f>IF(B549&lt;='Informações do financiamento'!$C$6,E549-G549,"")</f>
        <v/>
      </c>
      <c r="I549" s="22" t="str">
        <f t="shared" si="6"/>
        <v/>
      </c>
      <c r="J549" s="38"/>
      <c r="K549" s="38"/>
      <c r="L549" s="38"/>
      <c r="M549" s="20" t="str">
        <f t="shared" si="7"/>
        <v/>
      </c>
      <c r="N549" s="21" t="str">
        <f>IF(M549&lt;='Informações do financiamento'!$C$6,S548,"")</f>
        <v/>
      </c>
      <c r="O549" s="21" t="str">
        <f>IF(M549&lt;='Informações do financiamento'!$C$6,N549*($C$2),"")</f>
        <v/>
      </c>
      <c r="P549" s="21" t="str">
        <f>IF(M549&lt;='Informações do financiamento'!$C$6,N549+O549,"")</f>
        <v/>
      </c>
      <c r="Q549" s="21" t="str">
        <f>IF(M549&lt;='Informações do financiamento'!$C$6,'Tabelas com amortização extra'!R549-'Tabelas com amortização extra'!O549,"")</f>
        <v/>
      </c>
      <c r="R549" s="21" t="str">
        <f>IF(M549&lt;='Informações do financiamento'!$C$6,(N549*$C$2)/(1-(1/(1+$C$2)^('Informações do financiamento'!$C$6-M548)))+T549,"")</f>
        <v/>
      </c>
      <c r="S549" s="21" t="str">
        <f>IF(M549&lt;='Informações do financiamento'!$C$6,P549-R549,"")</f>
        <v/>
      </c>
      <c r="T549" s="22" t="str">
        <f t="shared" si="8"/>
        <v/>
      </c>
      <c r="U549" s="27"/>
    </row>
    <row r="550" spans="1:21" ht="20.25" customHeight="1">
      <c r="A550" s="27"/>
      <c r="B550" s="20" t="str">
        <f>IF(B549&lt;'Informações do financiamento'!$C$6,('Tabelas com amortização extra'!B549+1),"")</f>
        <v/>
      </c>
      <c r="C550" s="21" t="str">
        <f>IF(B550&lt;='Informações do financiamento'!$C$6,H549,"")</f>
        <v/>
      </c>
      <c r="D550" s="21" t="str">
        <f>IF(B550&lt;='Informações do financiamento'!$C$6,C550*($C$2),"")</f>
        <v/>
      </c>
      <c r="E550" s="21" t="str">
        <f>IF(B550&lt;='Informações do financiamento'!$C$6,C550+D550,"")</f>
        <v/>
      </c>
      <c r="F550" s="21" t="str">
        <f>IF(I549=0,IF(B550&lt;='Informações do financiamento'!$C$6,F549,""),IF(B550&lt;='Informações do financiamento'!$C$6,H549/('Informações do financiamento'!$C$6-B550+1),""))</f>
        <v/>
      </c>
      <c r="G550" s="21" t="str">
        <f>IF(B550&lt;='Informações do financiamento'!$C$6,F550+D550+I550,"")</f>
        <v/>
      </c>
      <c r="H550" s="21" t="str">
        <f>IF(B550&lt;='Informações do financiamento'!$C$6,E550-G550,"")</f>
        <v/>
      </c>
      <c r="I550" s="22" t="str">
        <f t="shared" si="6"/>
        <v/>
      </c>
      <c r="J550" s="38"/>
      <c r="K550" s="38"/>
      <c r="L550" s="38"/>
      <c r="M550" s="20" t="str">
        <f t="shared" si="7"/>
        <v/>
      </c>
      <c r="N550" s="21" t="str">
        <f>IF(M550&lt;='Informações do financiamento'!$C$6,S549,"")</f>
        <v/>
      </c>
      <c r="O550" s="21" t="str">
        <f>IF(M550&lt;='Informações do financiamento'!$C$6,N550*($C$2),"")</f>
        <v/>
      </c>
      <c r="P550" s="21" t="str">
        <f>IF(M550&lt;='Informações do financiamento'!$C$6,N550+O550,"")</f>
        <v/>
      </c>
      <c r="Q550" s="21" t="str">
        <f>IF(M550&lt;='Informações do financiamento'!$C$6,'Tabelas com amortização extra'!R550-'Tabelas com amortização extra'!O550,"")</f>
        <v/>
      </c>
      <c r="R550" s="21" t="str">
        <f>IF(M550&lt;='Informações do financiamento'!$C$6,(N550*$C$2)/(1-(1/(1+$C$2)^('Informações do financiamento'!$C$6-M549)))+T550,"")</f>
        <v/>
      </c>
      <c r="S550" s="21" t="str">
        <f>IF(M550&lt;='Informações do financiamento'!$C$6,P550-R550,"")</f>
        <v/>
      </c>
      <c r="T550" s="22" t="str">
        <f t="shared" si="8"/>
        <v/>
      </c>
      <c r="U550" s="27"/>
    </row>
    <row r="551" spans="1:21" ht="20.25" customHeight="1">
      <c r="A551" s="27"/>
      <c r="B551" s="20" t="str">
        <f>IF(B550&lt;'Informações do financiamento'!$C$6,('Tabelas com amortização extra'!B550+1),"")</f>
        <v/>
      </c>
      <c r="C551" s="21" t="str">
        <f>IF(B551&lt;='Informações do financiamento'!$C$6,H550,"")</f>
        <v/>
      </c>
      <c r="D551" s="21" t="str">
        <f>IF(B551&lt;='Informações do financiamento'!$C$6,C551*($C$2),"")</f>
        <v/>
      </c>
      <c r="E551" s="21" t="str">
        <f>IF(B551&lt;='Informações do financiamento'!$C$6,C551+D551,"")</f>
        <v/>
      </c>
      <c r="F551" s="21" t="str">
        <f>IF(I550=0,IF(B551&lt;='Informações do financiamento'!$C$6,F550,""),IF(B551&lt;='Informações do financiamento'!$C$6,H550/('Informações do financiamento'!$C$6-B551+1),""))</f>
        <v/>
      </c>
      <c r="G551" s="21" t="str">
        <f>IF(B551&lt;='Informações do financiamento'!$C$6,F551+D551+I551,"")</f>
        <v/>
      </c>
      <c r="H551" s="21" t="str">
        <f>IF(B551&lt;='Informações do financiamento'!$C$6,E551-G551,"")</f>
        <v/>
      </c>
      <c r="I551" s="22" t="str">
        <f t="shared" si="6"/>
        <v/>
      </c>
      <c r="J551" s="38"/>
      <c r="K551" s="38"/>
      <c r="L551" s="38"/>
      <c r="M551" s="20" t="str">
        <f t="shared" si="7"/>
        <v/>
      </c>
      <c r="N551" s="21" t="str">
        <f>IF(M551&lt;='Informações do financiamento'!$C$6,S550,"")</f>
        <v/>
      </c>
      <c r="O551" s="21" t="str">
        <f>IF(M551&lt;='Informações do financiamento'!$C$6,N551*($C$2),"")</f>
        <v/>
      </c>
      <c r="P551" s="21" t="str">
        <f>IF(M551&lt;='Informações do financiamento'!$C$6,N551+O551,"")</f>
        <v/>
      </c>
      <c r="Q551" s="21" t="str">
        <f>IF(M551&lt;='Informações do financiamento'!$C$6,'Tabelas com amortização extra'!R551-'Tabelas com amortização extra'!O551,"")</f>
        <v/>
      </c>
      <c r="R551" s="21" t="str">
        <f>IF(M551&lt;='Informações do financiamento'!$C$6,(N551*$C$2)/(1-(1/(1+$C$2)^('Informações do financiamento'!$C$6-M550)))+T551,"")</f>
        <v/>
      </c>
      <c r="S551" s="21" t="str">
        <f>IF(M551&lt;='Informações do financiamento'!$C$6,P551-R551,"")</f>
        <v/>
      </c>
      <c r="T551" s="22" t="str">
        <f t="shared" si="8"/>
        <v/>
      </c>
      <c r="U551" s="27"/>
    </row>
    <row r="552" spans="1:21" ht="20.25" customHeight="1">
      <c r="A552" s="27"/>
      <c r="B552" s="20" t="str">
        <f>IF(B551&lt;'Informações do financiamento'!$C$6,('Tabelas com amortização extra'!B551+1),"")</f>
        <v/>
      </c>
      <c r="C552" s="21" t="str">
        <f>IF(B552&lt;='Informações do financiamento'!$C$6,H551,"")</f>
        <v/>
      </c>
      <c r="D552" s="21" t="str">
        <f>IF(B552&lt;='Informações do financiamento'!$C$6,C552*($C$2),"")</f>
        <v/>
      </c>
      <c r="E552" s="21" t="str">
        <f>IF(B552&lt;='Informações do financiamento'!$C$6,C552+D552,"")</f>
        <v/>
      </c>
      <c r="F552" s="21" t="str">
        <f>IF(I551=0,IF(B552&lt;='Informações do financiamento'!$C$6,F551,""),IF(B552&lt;='Informações do financiamento'!$C$6,H551/('Informações do financiamento'!$C$6-B552+1),""))</f>
        <v/>
      </c>
      <c r="G552" s="21" t="str">
        <f>IF(B552&lt;='Informações do financiamento'!$C$6,F552+D552+I552,"")</f>
        <v/>
      </c>
      <c r="H552" s="21" t="str">
        <f>IF(B552&lt;='Informações do financiamento'!$C$6,E552-G552,"")</f>
        <v/>
      </c>
      <c r="I552" s="22" t="str">
        <f t="shared" si="6"/>
        <v/>
      </c>
      <c r="J552" s="38"/>
      <c r="K552" s="38"/>
      <c r="L552" s="38"/>
      <c r="M552" s="20" t="str">
        <f t="shared" si="7"/>
        <v/>
      </c>
      <c r="N552" s="21" t="str">
        <f>IF(M552&lt;='Informações do financiamento'!$C$6,S551,"")</f>
        <v/>
      </c>
      <c r="O552" s="21" t="str">
        <f>IF(M552&lt;='Informações do financiamento'!$C$6,N552*($C$2),"")</f>
        <v/>
      </c>
      <c r="P552" s="21" t="str">
        <f>IF(M552&lt;='Informações do financiamento'!$C$6,N552+O552,"")</f>
        <v/>
      </c>
      <c r="Q552" s="21" t="str">
        <f>IF(M552&lt;='Informações do financiamento'!$C$6,'Tabelas com amortização extra'!R552-'Tabelas com amortização extra'!O552,"")</f>
        <v/>
      </c>
      <c r="R552" s="21" t="str">
        <f>IF(M552&lt;='Informações do financiamento'!$C$6,(N552*$C$2)/(1-(1/(1+$C$2)^('Informações do financiamento'!$C$6-M551)))+T552,"")</f>
        <v/>
      </c>
      <c r="S552" s="21" t="str">
        <f>IF(M552&lt;='Informações do financiamento'!$C$6,P552-R552,"")</f>
        <v/>
      </c>
      <c r="T552" s="22" t="str">
        <f t="shared" si="8"/>
        <v/>
      </c>
      <c r="U552" s="27"/>
    </row>
    <row r="553" spans="1:21" ht="20.25" customHeight="1">
      <c r="A553" s="27"/>
      <c r="B553" s="20" t="str">
        <f>IF(B552&lt;'Informações do financiamento'!$C$6,('Tabelas com amortização extra'!B552+1),"")</f>
        <v/>
      </c>
      <c r="C553" s="21" t="str">
        <f>IF(B553&lt;='Informações do financiamento'!$C$6,H552,"")</f>
        <v/>
      </c>
      <c r="D553" s="21" t="str">
        <f>IF(B553&lt;='Informações do financiamento'!$C$6,C553*($C$2),"")</f>
        <v/>
      </c>
      <c r="E553" s="21" t="str">
        <f>IF(B553&lt;='Informações do financiamento'!$C$6,C553+D553,"")</f>
        <v/>
      </c>
      <c r="F553" s="21" t="str">
        <f>IF(I552=0,IF(B553&lt;='Informações do financiamento'!$C$6,F552,""),IF(B553&lt;='Informações do financiamento'!$C$6,H552/('Informações do financiamento'!$C$6-B553+1),""))</f>
        <v/>
      </c>
      <c r="G553" s="21" t="str">
        <f>IF(B553&lt;='Informações do financiamento'!$C$6,F553+D553+I553,"")</f>
        <v/>
      </c>
      <c r="H553" s="21" t="str">
        <f>IF(B553&lt;='Informações do financiamento'!$C$6,E553-G553,"")</f>
        <v/>
      </c>
      <c r="I553" s="22" t="str">
        <f t="shared" si="6"/>
        <v/>
      </c>
      <c r="J553" s="38"/>
      <c r="K553" s="38"/>
      <c r="L553" s="38"/>
      <c r="M553" s="20" t="str">
        <f t="shared" si="7"/>
        <v/>
      </c>
      <c r="N553" s="21" t="str">
        <f>IF(M553&lt;='Informações do financiamento'!$C$6,S552,"")</f>
        <v/>
      </c>
      <c r="O553" s="21" t="str">
        <f>IF(M553&lt;='Informações do financiamento'!$C$6,N553*($C$2),"")</f>
        <v/>
      </c>
      <c r="P553" s="21" t="str">
        <f>IF(M553&lt;='Informações do financiamento'!$C$6,N553+O553,"")</f>
        <v/>
      </c>
      <c r="Q553" s="21" t="str">
        <f>IF(M553&lt;='Informações do financiamento'!$C$6,'Tabelas com amortização extra'!R553-'Tabelas com amortização extra'!O553,"")</f>
        <v/>
      </c>
      <c r="R553" s="21" t="str">
        <f>IF(M553&lt;='Informações do financiamento'!$C$6,(N553*$C$2)/(1-(1/(1+$C$2)^('Informações do financiamento'!$C$6-M552)))+T553,"")</f>
        <v/>
      </c>
      <c r="S553" s="21" t="str">
        <f>IF(M553&lt;='Informações do financiamento'!$C$6,P553-R553,"")</f>
        <v/>
      </c>
      <c r="T553" s="22" t="str">
        <f t="shared" si="8"/>
        <v/>
      </c>
      <c r="U553" s="27"/>
    </row>
    <row r="554" spans="1:21" ht="20.25" customHeight="1">
      <c r="A554" s="27"/>
      <c r="B554" s="20" t="str">
        <f>IF(B553&lt;'Informações do financiamento'!$C$6,('Tabelas com amortização extra'!B553+1),"")</f>
        <v/>
      </c>
      <c r="C554" s="21" t="str">
        <f>IF(B554&lt;='Informações do financiamento'!$C$6,H553,"")</f>
        <v/>
      </c>
      <c r="D554" s="21" t="str">
        <f>IF(B554&lt;='Informações do financiamento'!$C$6,C554*($C$2),"")</f>
        <v/>
      </c>
      <c r="E554" s="21" t="str">
        <f>IF(B554&lt;='Informações do financiamento'!$C$6,C554+D554,"")</f>
        <v/>
      </c>
      <c r="F554" s="21" t="str">
        <f>IF(I553=0,IF(B554&lt;='Informações do financiamento'!$C$6,F553,""),IF(B554&lt;='Informações do financiamento'!$C$6,H553/('Informações do financiamento'!$C$6-B554+1),""))</f>
        <v/>
      </c>
      <c r="G554" s="21" t="str">
        <f>IF(B554&lt;='Informações do financiamento'!$C$6,F554+D554+I554,"")</f>
        <v/>
      </c>
      <c r="H554" s="21" t="str">
        <f>IF(B554&lt;='Informações do financiamento'!$C$6,E554-G554,"")</f>
        <v/>
      </c>
      <c r="I554" s="22" t="str">
        <f t="shared" si="6"/>
        <v/>
      </c>
      <c r="J554" s="38"/>
      <c r="K554" s="38"/>
      <c r="L554" s="38"/>
      <c r="M554" s="20" t="str">
        <f t="shared" si="7"/>
        <v/>
      </c>
      <c r="N554" s="21" t="str">
        <f>IF(M554&lt;='Informações do financiamento'!$C$6,S553,"")</f>
        <v/>
      </c>
      <c r="O554" s="21" t="str">
        <f>IF(M554&lt;='Informações do financiamento'!$C$6,N554*($C$2),"")</f>
        <v/>
      </c>
      <c r="P554" s="21" t="str">
        <f>IF(M554&lt;='Informações do financiamento'!$C$6,N554+O554,"")</f>
        <v/>
      </c>
      <c r="Q554" s="21" t="str">
        <f>IF(M554&lt;='Informações do financiamento'!$C$6,'Tabelas com amortização extra'!R554-'Tabelas com amortização extra'!O554,"")</f>
        <v/>
      </c>
      <c r="R554" s="21" t="str">
        <f>IF(M554&lt;='Informações do financiamento'!$C$6,(N554*$C$2)/(1-(1/(1+$C$2)^('Informações do financiamento'!$C$6-M553)))+T554,"")</f>
        <v/>
      </c>
      <c r="S554" s="21" t="str">
        <f>IF(M554&lt;='Informações do financiamento'!$C$6,P554-R554,"")</f>
        <v/>
      </c>
      <c r="T554" s="22" t="str">
        <f t="shared" si="8"/>
        <v/>
      </c>
      <c r="U554" s="27"/>
    </row>
    <row r="555" spans="1:21" ht="20.25" customHeight="1">
      <c r="A555" s="27"/>
      <c r="B555" s="20" t="str">
        <f>IF(B554&lt;'Informações do financiamento'!$C$6,('Tabelas com amortização extra'!B554+1),"")</f>
        <v/>
      </c>
      <c r="C555" s="21" t="str">
        <f>IF(B555&lt;='Informações do financiamento'!$C$6,H554,"")</f>
        <v/>
      </c>
      <c r="D555" s="21" t="str">
        <f>IF(B555&lt;='Informações do financiamento'!$C$6,C555*($C$2),"")</f>
        <v/>
      </c>
      <c r="E555" s="21" t="str">
        <f>IF(B555&lt;='Informações do financiamento'!$C$6,C555+D555,"")</f>
        <v/>
      </c>
      <c r="F555" s="21" t="str">
        <f>IF(I554=0,IF(B555&lt;='Informações do financiamento'!$C$6,F554,""),IF(B555&lt;='Informações do financiamento'!$C$6,H554/('Informações do financiamento'!$C$6-B555+1),""))</f>
        <v/>
      </c>
      <c r="G555" s="21" t="str">
        <f>IF(B555&lt;='Informações do financiamento'!$C$6,F555+D555+I555,"")</f>
        <v/>
      </c>
      <c r="H555" s="21" t="str">
        <f>IF(B555&lt;='Informações do financiamento'!$C$6,E555-G555,"")</f>
        <v/>
      </c>
      <c r="I555" s="22" t="str">
        <f t="shared" si="6"/>
        <v/>
      </c>
      <c r="J555" s="38"/>
      <c r="K555" s="38"/>
      <c r="L555" s="38"/>
      <c r="M555" s="20" t="str">
        <f t="shared" si="7"/>
        <v/>
      </c>
      <c r="N555" s="21" t="str">
        <f>IF(M555&lt;='Informações do financiamento'!$C$6,S554,"")</f>
        <v/>
      </c>
      <c r="O555" s="21" t="str">
        <f>IF(M555&lt;='Informações do financiamento'!$C$6,N555*($C$2),"")</f>
        <v/>
      </c>
      <c r="P555" s="21" t="str">
        <f>IF(M555&lt;='Informações do financiamento'!$C$6,N555+O555,"")</f>
        <v/>
      </c>
      <c r="Q555" s="21" t="str">
        <f>IF(M555&lt;='Informações do financiamento'!$C$6,'Tabelas com amortização extra'!R555-'Tabelas com amortização extra'!O555,"")</f>
        <v/>
      </c>
      <c r="R555" s="21" t="str">
        <f>IF(M555&lt;='Informações do financiamento'!$C$6,(N555*$C$2)/(1-(1/(1+$C$2)^('Informações do financiamento'!$C$6-M554)))+T555,"")</f>
        <v/>
      </c>
      <c r="S555" s="21" t="str">
        <f>IF(M555&lt;='Informações do financiamento'!$C$6,P555-R555,"")</f>
        <v/>
      </c>
      <c r="T555" s="22" t="str">
        <f t="shared" si="8"/>
        <v/>
      </c>
      <c r="U555" s="27"/>
    </row>
    <row r="556" spans="1:21" ht="20.25" customHeight="1">
      <c r="A556" s="27"/>
      <c r="B556" s="20" t="str">
        <f>IF(B555&lt;'Informações do financiamento'!$C$6,('Tabelas com amortização extra'!B555+1),"")</f>
        <v/>
      </c>
      <c r="C556" s="21" t="str">
        <f>IF(B556&lt;='Informações do financiamento'!$C$6,H555,"")</f>
        <v/>
      </c>
      <c r="D556" s="21" t="str">
        <f>IF(B556&lt;='Informações do financiamento'!$C$6,C556*($C$2),"")</f>
        <v/>
      </c>
      <c r="E556" s="21" t="str">
        <f>IF(B556&lt;='Informações do financiamento'!$C$6,C556+D556,"")</f>
        <v/>
      </c>
      <c r="F556" s="21" t="str">
        <f>IF(I555=0,IF(B556&lt;='Informações do financiamento'!$C$6,F555,""),IF(B556&lt;='Informações do financiamento'!$C$6,H555/('Informações do financiamento'!$C$6-B556+1),""))</f>
        <v/>
      </c>
      <c r="G556" s="21" t="str">
        <f>IF(B556&lt;='Informações do financiamento'!$C$6,F556+D556+I556,"")</f>
        <v/>
      </c>
      <c r="H556" s="21" t="str">
        <f>IF(B556&lt;='Informações do financiamento'!$C$6,E556-G556,"")</f>
        <v/>
      </c>
      <c r="I556" s="22" t="str">
        <f t="shared" si="6"/>
        <v/>
      </c>
      <c r="J556" s="38"/>
      <c r="K556" s="38"/>
      <c r="L556" s="38"/>
      <c r="M556" s="20" t="str">
        <f t="shared" si="7"/>
        <v/>
      </c>
      <c r="N556" s="21" t="str">
        <f>IF(M556&lt;='Informações do financiamento'!$C$6,S555,"")</f>
        <v/>
      </c>
      <c r="O556" s="21" t="str">
        <f>IF(M556&lt;='Informações do financiamento'!$C$6,N556*($C$2),"")</f>
        <v/>
      </c>
      <c r="P556" s="21" t="str">
        <f>IF(M556&lt;='Informações do financiamento'!$C$6,N556+O556,"")</f>
        <v/>
      </c>
      <c r="Q556" s="21" t="str">
        <f>IF(M556&lt;='Informações do financiamento'!$C$6,'Tabelas com amortização extra'!R556-'Tabelas com amortização extra'!O556,"")</f>
        <v/>
      </c>
      <c r="R556" s="21" t="str">
        <f>IF(M556&lt;='Informações do financiamento'!$C$6,(N556*$C$2)/(1-(1/(1+$C$2)^('Informações do financiamento'!$C$6-M555)))+T556,"")</f>
        <v/>
      </c>
      <c r="S556" s="21" t="str">
        <f>IF(M556&lt;='Informações do financiamento'!$C$6,P556-R556,"")</f>
        <v/>
      </c>
      <c r="T556" s="22" t="str">
        <f t="shared" si="8"/>
        <v/>
      </c>
      <c r="U556" s="27"/>
    </row>
    <row r="557" spans="1:21" ht="20.25" customHeight="1">
      <c r="A557" s="27"/>
      <c r="B557" s="20" t="str">
        <f>IF(B556&lt;'Informações do financiamento'!$C$6,('Tabelas com amortização extra'!B556+1),"")</f>
        <v/>
      </c>
      <c r="C557" s="21" t="str">
        <f>IF(B557&lt;='Informações do financiamento'!$C$6,H556,"")</f>
        <v/>
      </c>
      <c r="D557" s="21" t="str">
        <f>IF(B557&lt;='Informações do financiamento'!$C$6,C557*($C$2),"")</f>
        <v/>
      </c>
      <c r="E557" s="21" t="str">
        <f>IF(B557&lt;='Informações do financiamento'!$C$6,C557+D557,"")</f>
        <v/>
      </c>
      <c r="F557" s="21" t="str">
        <f>IF(I556=0,IF(B557&lt;='Informações do financiamento'!$C$6,F556,""),IF(B557&lt;='Informações do financiamento'!$C$6,H556/('Informações do financiamento'!$C$6-B557+1),""))</f>
        <v/>
      </c>
      <c r="G557" s="21" t="str">
        <f>IF(B557&lt;='Informações do financiamento'!$C$6,F557+D557+I557,"")</f>
        <v/>
      </c>
      <c r="H557" s="21" t="str">
        <f>IF(B557&lt;='Informações do financiamento'!$C$6,E557-G557,"")</f>
        <v/>
      </c>
      <c r="I557" s="22" t="str">
        <f t="shared" si="6"/>
        <v/>
      </c>
      <c r="J557" s="38"/>
      <c r="K557" s="38"/>
      <c r="L557" s="38"/>
      <c r="M557" s="20" t="str">
        <f t="shared" si="7"/>
        <v/>
      </c>
      <c r="N557" s="21" t="str">
        <f>IF(M557&lt;='Informações do financiamento'!$C$6,S556,"")</f>
        <v/>
      </c>
      <c r="O557" s="21" t="str">
        <f>IF(M557&lt;='Informações do financiamento'!$C$6,N557*($C$2),"")</f>
        <v/>
      </c>
      <c r="P557" s="21" t="str">
        <f>IF(M557&lt;='Informações do financiamento'!$C$6,N557+O557,"")</f>
        <v/>
      </c>
      <c r="Q557" s="21" t="str">
        <f>IF(M557&lt;='Informações do financiamento'!$C$6,'Tabelas com amortização extra'!R557-'Tabelas com amortização extra'!O557,"")</f>
        <v/>
      </c>
      <c r="R557" s="21" t="str">
        <f>IF(M557&lt;='Informações do financiamento'!$C$6,(N557*$C$2)/(1-(1/(1+$C$2)^('Informações do financiamento'!$C$6-M556)))+T557,"")</f>
        <v/>
      </c>
      <c r="S557" s="21" t="str">
        <f>IF(M557&lt;='Informações do financiamento'!$C$6,P557-R557,"")</f>
        <v/>
      </c>
      <c r="T557" s="22" t="str">
        <f t="shared" si="8"/>
        <v/>
      </c>
      <c r="U557" s="27"/>
    </row>
    <row r="558" spans="1:21" ht="20.25" customHeight="1">
      <c r="A558" s="27"/>
      <c r="B558" s="20" t="str">
        <f>IF(B557&lt;'Informações do financiamento'!$C$6,('Tabelas com amortização extra'!B557+1),"")</f>
        <v/>
      </c>
      <c r="C558" s="21" t="str">
        <f>IF(B558&lt;='Informações do financiamento'!$C$6,H557,"")</f>
        <v/>
      </c>
      <c r="D558" s="21" t="str">
        <f>IF(B558&lt;='Informações do financiamento'!$C$6,C558*($C$2),"")</f>
        <v/>
      </c>
      <c r="E558" s="21" t="str">
        <f>IF(B558&lt;='Informações do financiamento'!$C$6,C558+D558,"")</f>
        <v/>
      </c>
      <c r="F558" s="21" t="str">
        <f>IF(I557=0,IF(B558&lt;='Informações do financiamento'!$C$6,F557,""),IF(B558&lt;='Informações do financiamento'!$C$6,H557/('Informações do financiamento'!$C$6-B558+1),""))</f>
        <v/>
      </c>
      <c r="G558" s="21" t="str">
        <f>IF(B558&lt;='Informações do financiamento'!$C$6,F558+D558+I558,"")</f>
        <v/>
      </c>
      <c r="H558" s="21" t="str">
        <f>IF(B558&lt;='Informações do financiamento'!$C$6,E558-G558,"")</f>
        <v/>
      </c>
      <c r="I558" s="22" t="str">
        <f t="shared" si="6"/>
        <v/>
      </c>
      <c r="J558" s="38"/>
      <c r="K558" s="38"/>
      <c r="L558" s="38"/>
      <c r="M558" s="20" t="str">
        <f t="shared" si="7"/>
        <v/>
      </c>
      <c r="N558" s="21" t="str">
        <f>IF(M558&lt;='Informações do financiamento'!$C$6,S557,"")</f>
        <v/>
      </c>
      <c r="O558" s="21" t="str">
        <f>IF(M558&lt;='Informações do financiamento'!$C$6,N558*($C$2),"")</f>
        <v/>
      </c>
      <c r="P558" s="21" t="str">
        <f>IF(M558&lt;='Informações do financiamento'!$C$6,N558+O558,"")</f>
        <v/>
      </c>
      <c r="Q558" s="21" t="str">
        <f>IF(M558&lt;='Informações do financiamento'!$C$6,'Tabelas com amortização extra'!R558-'Tabelas com amortização extra'!O558,"")</f>
        <v/>
      </c>
      <c r="R558" s="21" t="str">
        <f>IF(M558&lt;='Informações do financiamento'!$C$6,(N558*$C$2)/(1-(1/(1+$C$2)^('Informações do financiamento'!$C$6-M557)))+T558,"")</f>
        <v/>
      </c>
      <c r="S558" s="21" t="str">
        <f>IF(M558&lt;='Informações do financiamento'!$C$6,P558-R558,"")</f>
        <v/>
      </c>
      <c r="T558" s="22" t="str">
        <f t="shared" si="8"/>
        <v/>
      </c>
      <c r="U558" s="27"/>
    </row>
    <row r="559" spans="1:21" ht="20.25" customHeight="1">
      <c r="A559" s="27"/>
      <c r="B559" s="20" t="str">
        <f>IF(B558&lt;'Informações do financiamento'!$C$6,('Tabelas com amortização extra'!B558+1),"")</f>
        <v/>
      </c>
      <c r="C559" s="21" t="str">
        <f>IF(B559&lt;='Informações do financiamento'!$C$6,H558,"")</f>
        <v/>
      </c>
      <c r="D559" s="21" t="str">
        <f>IF(B559&lt;='Informações do financiamento'!$C$6,C559*($C$2),"")</f>
        <v/>
      </c>
      <c r="E559" s="21" t="str">
        <f>IF(B559&lt;='Informações do financiamento'!$C$6,C559+D559,"")</f>
        <v/>
      </c>
      <c r="F559" s="21" t="str">
        <f>IF(I558=0,IF(B559&lt;='Informações do financiamento'!$C$6,F558,""),IF(B559&lt;='Informações do financiamento'!$C$6,H558/('Informações do financiamento'!$C$6-B559+1),""))</f>
        <v/>
      </c>
      <c r="G559" s="21" t="str">
        <f>IF(B559&lt;='Informações do financiamento'!$C$6,F559+D559+I559,"")</f>
        <v/>
      </c>
      <c r="H559" s="21" t="str">
        <f>IF(B559&lt;='Informações do financiamento'!$C$6,E559-G559,"")</f>
        <v/>
      </c>
      <c r="I559" s="22" t="str">
        <f t="shared" si="6"/>
        <v/>
      </c>
      <c r="J559" s="38"/>
      <c r="K559" s="38"/>
      <c r="L559" s="38"/>
      <c r="M559" s="20" t="str">
        <f t="shared" si="7"/>
        <v/>
      </c>
      <c r="N559" s="21" t="str">
        <f>IF(M559&lt;='Informações do financiamento'!$C$6,S558,"")</f>
        <v/>
      </c>
      <c r="O559" s="21" t="str">
        <f>IF(M559&lt;='Informações do financiamento'!$C$6,N559*($C$2),"")</f>
        <v/>
      </c>
      <c r="P559" s="21" t="str">
        <f>IF(M559&lt;='Informações do financiamento'!$C$6,N559+O559,"")</f>
        <v/>
      </c>
      <c r="Q559" s="21" t="str">
        <f>IF(M559&lt;='Informações do financiamento'!$C$6,'Tabelas com amortização extra'!R559-'Tabelas com amortização extra'!O559,"")</f>
        <v/>
      </c>
      <c r="R559" s="21" t="str">
        <f>IF(M559&lt;='Informações do financiamento'!$C$6,(N559*$C$2)/(1-(1/(1+$C$2)^('Informações do financiamento'!$C$6-M558)))+T559,"")</f>
        <v/>
      </c>
      <c r="S559" s="21" t="str">
        <f>IF(M559&lt;='Informações do financiamento'!$C$6,P559-R559,"")</f>
        <v/>
      </c>
      <c r="T559" s="22" t="str">
        <f t="shared" si="8"/>
        <v/>
      </c>
      <c r="U559" s="27"/>
    </row>
    <row r="560" spans="1:21" ht="20.25" customHeight="1">
      <c r="A560" s="27"/>
      <c r="B560" s="20" t="str">
        <f>IF(B559&lt;'Informações do financiamento'!$C$6,('Tabelas com amortização extra'!B559+1),"")</f>
        <v/>
      </c>
      <c r="C560" s="21" t="str">
        <f>IF(B560&lt;='Informações do financiamento'!$C$6,H559,"")</f>
        <v/>
      </c>
      <c r="D560" s="21" t="str">
        <f>IF(B560&lt;='Informações do financiamento'!$C$6,C560*($C$2),"")</f>
        <v/>
      </c>
      <c r="E560" s="21" t="str">
        <f>IF(B560&lt;='Informações do financiamento'!$C$6,C560+D560,"")</f>
        <v/>
      </c>
      <c r="F560" s="21" t="str">
        <f>IF(I559=0,IF(B560&lt;='Informações do financiamento'!$C$6,F559,""),IF(B560&lt;='Informações do financiamento'!$C$6,H559/('Informações do financiamento'!$C$6-B560+1),""))</f>
        <v/>
      </c>
      <c r="G560" s="21" t="str">
        <f>IF(B560&lt;='Informações do financiamento'!$C$6,F560+D560+I560,"")</f>
        <v/>
      </c>
      <c r="H560" s="21" t="str">
        <f>IF(B560&lt;='Informações do financiamento'!$C$6,E560-G560,"")</f>
        <v/>
      </c>
      <c r="I560" s="22" t="str">
        <f t="shared" si="6"/>
        <v/>
      </c>
      <c r="J560" s="38"/>
      <c r="K560" s="38"/>
      <c r="L560" s="38"/>
      <c r="M560" s="20" t="str">
        <f t="shared" si="7"/>
        <v/>
      </c>
      <c r="N560" s="21" t="str">
        <f>IF(M560&lt;='Informações do financiamento'!$C$6,S559,"")</f>
        <v/>
      </c>
      <c r="O560" s="21" t="str">
        <f>IF(M560&lt;='Informações do financiamento'!$C$6,N560*($C$2),"")</f>
        <v/>
      </c>
      <c r="P560" s="21" t="str">
        <f>IF(M560&lt;='Informações do financiamento'!$C$6,N560+O560,"")</f>
        <v/>
      </c>
      <c r="Q560" s="21" t="str">
        <f>IF(M560&lt;='Informações do financiamento'!$C$6,'Tabelas com amortização extra'!R560-'Tabelas com amortização extra'!O560,"")</f>
        <v/>
      </c>
      <c r="R560" s="21" t="str">
        <f>IF(M560&lt;='Informações do financiamento'!$C$6,(N560*$C$2)/(1-(1/(1+$C$2)^('Informações do financiamento'!$C$6-M559)))+T560,"")</f>
        <v/>
      </c>
      <c r="S560" s="21" t="str">
        <f>IF(M560&lt;='Informações do financiamento'!$C$6,P560-R560,"")</f>
        <v/>
      </c>
      <c r="T560" s="22" t="str">
        <f t="shared" si="8"/>
        <v/>
      </c>
      <c r="U560" s="27"/>
    </row>
    <row r="561" spans="1:21" ht="20.25" customHeight="1">
      <c r="A561" s="27"/>
      <c r="B561" s="20" t="str">
        <f>IF(B560&lt;'Informações do financiamento'!$C$6,('Tabelas com amortização extra'!B560+1),"")</f>
        <v/>
      </c>
      <c r="C561" s="21" t="str">
        <f>IF(B561&lt;='Informações do financiamento'!$C$6,H560,"")</f>
        <v/>
      </c>
      <c r="D561" s="21" t="str">
        <f>IF(B561&lt;='Informações do financiamento'!$C$6,C561*($C$2),"")</f>
        <v/>
      </c>
      <c r="E561" s="21" t="str">
        <f>IF(B561&lt;='Informações do financiamento'!$C$6,C561+D561,"")</f>
        <v/>
      </c>
      <c r="F561" s="21" t="str">
        <f>IF(I560=0,IF(B561&lt;='Informações do financiamento'!$C$6,F560,""),IF(B561&lt;='Informações do financiamento'!$C$6,H560/('Informações do financiamento'!$C$6-B561+1),""))</f>
        <v/>
      </c>
      <c r="G561" s="21" t="str">
        <f>IF(B561&lt;='Informações do financiamento'!$C$6,F561+D561+I561,"")</f>
        <v/>
      </c>
      <c r="H561" s="21" t="str">
        <f>IF(B561&lt;='Informações do financiamento'!$C$6,E561-G561,"")</f>
        <v/>
      </c>
      <c r="I561" s="22" t="str">
        <f t="shared" si="6"/>
        <v/>
      </c>
      <c r="J561" s="38"/>
      <c r="K561" s="38"/>
      <c r="L561" s="38"/>
      <c r="M561" s="20" t="str">
        <f t="shared" si="7"/>
        <v/>
      </c>
      <c r="N561" s="21" t="str">
        <f>IF(M561&lt;='Informações do financiamento'!$C$6,S560,"")</f>
        <v/>
      </c>
      <c r="O561" s="21" t="str">
        <f>IF(M561&lt;='Informações do financiamento'!$C$6,N561*($C$2),"")</f>
        <v/>
      </c>
      <c r="P561" s="21" t="str">
        <f>IF(M561&lt;='Informações do financiamento'!$C$6,N561+O561,"")</f>
        <v/>
      </c>
      <c r="Q561" s="21" t="str">
        <f>IF(M561&lt;='Informações do financiamento'!$C$6,'Tabelas com amortização extra'!R561-'Tabelas com amortização extra'!O561,"")</f>
        <v/>
      </c>
      <c r="R561" s="21" t="str">
        <f>IF(M561&lt;='Informações do financiamento'!$C$6,(N561*$C$2)/(1-(1/(1+$C$2)^('Informações do financiamento'!$C$6-M560)))+T561,"")</f>
        <v/>
      </c>
      <c r="S561" s="21" t="str">
        <f>IF(M561&lt;='Informações do financiamento'!$C$6,P561-R561,"")</f>
        <v/>
      </c>
      <c r="T561" s="22" t="str">
        <f t="shared" si="8"/>
        <v/>
      </c>
      <c r="U561" s="27"/>
    </row>
    <row r="562" spans="1:21" ht="20.25" customHeight="1">
      <c r="A562" s="27"/>
      <c r="B562" s="20" t="str">
        <f>IF(B561&lt;'Informações do financiamento'!$C$6,('Tabelas com amortização extra'!B561+1),"")</f>
        <v/>
      </c>
      <c r="C562" s="21" t="str">
        <f>IF(B562&lt;='Informações do financiamento'!$C$6,H561,"")</f>
        <v/>
      </c>
      <c r="D562" s="21" t="str">
        <f>IF(B562&lt;='Informações do financiamento'!$C$6,C562*($C$2),"")</f>
        <v/>
      </c>
      <c r="E562" s="21" t="str">
        <f>IF(B562&lt;='Informações do financiamento'!$C$6,C562+D562,"")</f>
        <v/>
      </c>
      <c r="F562" s="21" t="str">
        <f>IF(I561=0,IF(B562&lt;='Informações do financiamento'!$C$6,F561,""),IF(B562&lt;='Informações do financiamento'!$C$6,H561/('Informações do financiamento'!$C$6-B562+1),""))</f>
        <v/>
      </c>
      <c r="G562" s="21" t="str">
        <f>IF(B562&lt;='Informações do financiamento'!$C$6,F562+D562+I562,"")</f>
        <v/>
      </c>
      <c r="H562" s="21" t="str">
        <f>IF(B562&lt;='Informações do financiamento'!$C$6,E562-G562,"")</f>
        <v/>
      </c>
      <c r="I562" s="22" t="str">
        <f t="shared" si="6"/>
        <v/>
      </c>
      <c r="J562" s="38"/>
      <c r="K562" s="38"/>
      <c r="L562" s="38"/>
      <c r="M562" s="20" t="str">
        <f t="shared" si="7"/>
        <v/>
      </c>
      <c r="N562" s="21" t="str">
        <f>IF(M562&lt;='Informações do financiamento'!$C$6,S561,"")</f>
        <v/>
      </c>
      <c r="O562" s="21" t="str">
        <f>IF(M562&lt;='Informações do financiamento'!$C$6,N562*($C$2),"")</f>
        <v/>
      </c>
      <c r="P562" s="21" t="str">
        <f>IF(M562&lt;='Informações do financiamento'!$C$6,N562+O562,"")</f>
        <v/>
      </c>
      <c r="Q562" s="21" t="str">
        <f>IF(M562&lt;='Informações do financiamento'!$C$6,'Tabelas com amortização extra'!R562-'Tabelas com amortização extra'!O562,"")</f>
        <v/>
      </c>
      <c r="R562" s="21" t="str">
        <f>IF(M562&lt;='Informações do financiamento'!$C$6,(N562*$C$2)/(1-(1/(1+$C$2)^('Informações do financiamento'!$C$6-M561)))+T562,"")</f>
        <v/>
      </c>
      <c r="S562" s="21" t="str">
        <f>IF(M562&lt;='Informações do financiamento'!$C$6,P562-R562,"")</f>
        <v/>
      </c>
      <c r="T562" s="22" t="str">
        <f t="shared" si="8"/>
        <v/>
      </c>
      <c r="U562" s="27"/>
    </row>
    <row r="563" spans="1:21" ht="20.25" customHeight="1">
      <c r="A563" s="27"/>
      <c r="B563" s="20" t="str">
        <f>IF(B562&lt;'Informações do financiamento'!$C$6,('Tabelas com amortização extra'!B562+1),"")</f>
        <v/>
      </c>
      <c r="C563" s="21" t="str">
        <f>IF(B563&lt;='Informações do financiamento'!$C$6,H562,"")</f>
        <v/>
      </c>
      <c r="D563" s="21" t="str">
        <f>IF(B563&lt;='Informações do financiamento'!$C$6,C563*($C$2),"")</f>
        <v/>
      </c>
      <c r="E563" s="21" t="str">
        <f>IF(B563&lt;='Informações do financiamento'!$C$6,C563+D563,"")</f>
        <v/>
      </c>
      <c r="F563" s="21" t="str">
        <f>IF(I562=0,IF(B563&lt;='Informações do financiamento'!$C$6,F562,""),IF(B563&lt;='Informações do financiamento'!$C$6,H562/('Informações do financiamento'!$C$6-B563+1),""))</f>
        <v/>
      </c>
      <c r="G563" s="21" t="str">
        <f>IF(B563&lt;='Informações do financiamento'!$C$6,F563+D563+I563,"")</f>
        <v/>
      </c>
      <c r="H563" s="21" t="str">
        <f>IF(B563&lt;='Informações do financiamento'!$C$6,E563-G563,"")</f>
        <v/>
      </c>
      <c r="I563" s="22" t="str">
        <f t="shared" si="6"/>
        <v/>
      </c>
      <c r="J563" s="38"/>
      <c r="K563" s="38"/>
      <c r="L563" s="38"/>
      <c r="M563" s="20" t="str">
        <f t="shared" si="7"/>
        <v/>
      </c>
      <c r="N563" s="21" t="str">
        <f>IF(M563&lt;='Informações do financiamento'!$C$6,S562,"")</f>
        <v/>
      </c>
      <c r="O563" s="21" t="str">
        <f>IF(M563&lt;='Informações do financiamento'!$C$6,N563*($C$2),"")</f>
        <v/>
      </c>
      <c r="P563" s="21" t="str">
        <f>IF(M563&lt;='Informações do financiamento'!$C$6,N563+O563,"")</f>
        <v/>
      </c>
      <c r="Q563" s="21" t="str">
        <f>IF(M563&lt;='Informações do financiamento'!$C$6,'Tabelas com amortização extra'!R563-'Tabelas com amortização extra'!O563,"")</f>
        <v/>
      </c>
      <c r="R563" s="21" t="str">
        <f>IF(M563&lt;='Informações do financiamento'!$C$6,(N563*$C$2)/(1-(1/(1+$C$2)^('Informações do financiamento'!$C$6-M562)))+T563,"")</f>
        <v/>
      </c>
      <c r="S563" s="21" t="str">
        <f>IF(M563&lt;='Informações do financiamento'!$C$6,P563-R563,"")</f>
        <v/>
      </c>
      <c r="T563" s="22" t="str">
        <f t="shared" si="8"/>
        <v/>
      </c>
      <c r="U563" s="27"/>
    </row>
    <row r="564" spans="1:21" ht="20.25" customHeight="1">
      <c r="A564" s="27"/>
      <c r="B564" s="20" t="str">
        <f>IF(B563&lt;'Informações do financiamento'!$C$6,('Tabelas com amortização extra'!B563+1),"")</f>
        <v/>
      </c>
      <c r="C564" s="21" t="str">
        <f>IF(B564&lt;='Informações do financiamento'!$C$6,H563,"")</f>
        <v/>
      </c>
      <c r="D564" s="21" t="str">
        <f>IF(B564&lt;='Informações do financiamento'!$C$6,C564*($C$2),"")</f>
        <v/>
      </c>
      <c r="E564" s="21" t="str">
        <f>IF(B564&lt;='Informações do financiamento'!$C$6,C564+D564,"")</f>
        <v/>
      </c>
      <c r="F564" s="21" t="str">
        <f>IF(I563=0,IF(B564&lt;='Informações do financiamento'!$C$6,F563,""),IF(B564&lt;='Informações do financiamento'!$C$6,H563/('Informações do financiamento'!$C$6-B564+1),""))</f>
        <v/>
      </c>
      <c r="G564" s="21" t="str">
        <f>IF(B564&lt;='Informações do financiamento'!$C$6,F564+D564+I564,"")</f>
        <v/>
      </c>
      <c r="H564" s="21" t="str">
        <f>IF(B564&lt;='Informações do financiamento'!$C$6,E564-G564,"")</f>
        <v/>
      </c>
      <c r="I564" s="22" t="str">
        <f t="shared" si="6"/>
        <v/>
      </c>
      <c r="J564" s="38"/>
      <c r="K564" s="38"/>
      <c r="L564" s="38"/>
      <c r="M564" s="20" t="str">
        <f t="shared" si="7"/>
        <v/>
      </c>
      <c r="N564" s="21" t="str">
        <f>IF(M564&lt;='Informações do financiamento'!$C$6,S563,"")</f>
        <v/>
      </c>
      <c r="O564" s="21" t="str">
        <f>IF(M564&lt;='Informações do financiamento'!$C$6,N564*($C$2),"")</f>
        <v/>
      </c>
      <c r="P564" s="21" t="str">
        <f>IF(M564&lt;='Informações do financiamento'!$C$6,N564+O564,"")</f>
        <v/>
      </c>
      <c r="Q564" s="21" t="str">
        <f>IF(M564&lt;='Informações do financiamento'!$C$6,'Tabelas com amortização extra'!R564-'Tabelas com amortização extra'!O564,"")</f>
        <v/>
      </c>
      <c r="R564" s="21" t="str">
        <f>IF(M564&lt;='Informações do financiamento'!$C$6,(N564*$C$2)/(1-(1/(1+$C$2)^('Informações do financiamento'!$C$6-M563)))+T564,"")</f>
        <v/>
      </c>
      <c r="S564" s="21" t="str">
        <f>IF(M564&lt;='Informações do financiamento'!$C$6,P564-R564,"")</f>
        <v/>
      </c>
      <c r="T564" s="22" t="str">
        <f t="shared" si="8"/>
        <v/>
      </c>
      <c r="U564" s="27"/>
    </row>
    <row r="565" spans="1:21" ht="20.25" customHeight="1">
      <c r="A565" s="27"/>
      <c r="B565" s="20" t="str">
        <f>IF(B564&lt;'Informações do financiamento'!$C$6,('Tabelas com amortização extra'!B564+1),"")</f>
        <v/>
      </c>
      <c r="C565" s="21" t="str">
        <f>IF(B565&lt;='Informações do financiamento'!$C$6,H564,"")</f>
        <v/>
      </c>
      <c r="D565" s="21" t="str">
        <f>IF(B565&lt;='Informações do financiamento'!$C$6,C565*($C$2),"")</f>
        <v/>
      </c>
      <c r="E565" s="21" t="str">
        <f>IF(B565&lt;='Informações do financiamento'!$C$6,C565+D565,"")</f>
        <v/>
      </c>
      <c r="F565" s="21" t="str">
        <f>IF(I564=0,IF(B565&lt;='Informações do financiamento'!$C$6,F564,""),IF(B565&lt;='Informações do financiamento'!$C$6,H564/('Informações do financiamento'!$C$6-B565+1),""))</f>
        <v/>
      </c>
      <c r="G565" s="21" t="str">
        <f>IF(B565&lt;='Informações do financiamento'!$C$6,F565+D565+I565,"")</f>
        <v/>
      </c>
      <c r="H565" s="21" t="str">
        <f>IF(B565&lt;='Informações do financiamento'!$C$6,E565-G565,"")</f>
        <v/>
      </c>
      <c r="I565" s="22" t="str">
        <f t="shared" si="6"/>
        <v/>
      </c>
      <c r="J565" s="38"/>
      <c r="K565" s="38"/>
      <c r="L565" s="38"/>
      <c r="M565" s="20" t="str">
        <f t="shared" si="7"/>
        <v/>
      </c>
      <c r="N565" s="21" t="str">
        <f>IF(M565&lt;='Informações do financiamento'!$C$6,S564,"")</f>
        <v/>
      </c>
      <c r="O565" s="21" t="str">
        <f>IF(M565&lt;='Informações do financiamento'!$C$6,N565*($C$2),"")</f>
        <v/>
      </c>
      <c r="P565" s="21" t="str">
        <f>IF(M565&lt;='Informações do financiamento'!$C$6,N565+O565,"")</f>
        <v/>
      </c>
      <c r="Q565" s="21" t="str">
        <f>IF(M565&lt;='Informações do financiamento'!$C$6,'Tabelas com amortização extra'!R565-'Tabelas com amortização extra'!O565,"")</f>
        <v/>
      </c>
      <c r="R565" s="21" t="str">
        <f>IF(M565&lt;='Informações do financiamento'!$C$6,(N565*$C$2)/(1-(1/(1+$C$2)^('Informações do financiamento'!$C$6-M564)))+T565,"")</f>
        <v/>
      </c>
      <c r="S565" s="21" t="str">
        <f>IF(M565&lt;='Informações do financiamento'!$C$6,P565-R565,"")</f>
        <v/>
      </c>
      <c r="T565" s="22" t="str">
        <f t="shared" si="8"/>
        <v/>
      </c>
      <c r="U565" s="27"/>
    </row>
    <row r="566" spans="1:21" ht="20.25" customHeight="1">
      <c r="A566" s="27"/>
      <c r="B566" s="20" t="str">
        <f>IF(B565&lt;'Informações do financiamento'!$C$6,('Tabelas com amortização extra'!B565+1),"")</f>
        <v/>
      </c>
      <c r="C566" s="21" t="str">
        <f>IF(B566&lt;='Informações do financiamento'!$C$6,H565,"")</f>
        <v/>
      </c>
      <c r="D566" s="21" t="str">
        <f>IF(B566&lt;='Informações do financiamento'!$C$6,C566*($C$2),"")</f>
        <v/>
      </c>
      <c r="E566" s="21" t="str">
        <f>IF(B566&lt;='Informações do financiamento'!$C$6,C566+D566,"")</f>
        <v/>
      </c>
      <c r="F566" s="21" t="str">
        <f>IF(I565=0,IF(B566&lt;='Informações do financiamento'!$C$6,F565,""),IF(B566&lt;='Informações do financiamento'!$C$6,H565/('Informações do financiamento'!$C$6-B566+1),""))</f>
        <v/>
      </c>
      <c r="G566" s="21" t="str">
        <f>IF(B566&lt;='Informações do financiamento'!$C$6,F566+D566+I566,"")</f>
        <v/>
      </c>
      <c r="H566" s="21" t="str">
        <f>IF(B566&lt;='Informações do financiamento'!$C$6,E566-G566,"")</f>
        <v/>
      </c>
      <c r="I566" s="22" t="str">
        <f t="shared" si="6"/>
        <v/>
      </c>
      <c r="J566" s="38"/>
      <c r="K566" s="38"/>
      <c r="L566" s="38"/>
      <c r="M566" s="20" t="str">
        <f t="shared" si="7"/>
        <v/>
      </c>
      <c r="N566" s="21" t="str">
        <f>IF(M566&lt;='Informações do financiamento'!$C$6,S565,"")</f>
        <v/>
      </c>
      <c r="O566" s="21" t="str">
        <f>IF(M566&lt;='Informações do financiamento'!$C$6,N566*($C$2),"")</f>
        <v/>
      </c>
      <c r="P566" s="21" t="str">
        <f>IF(M566&lt;='Informações do financiamento'!$C$6,N566+O566,"")</f>
        <v/>
      </c>
      <c r="Q566" s="21" t="str">
        <f>IF(M566&lt;='Informações do financiamento'!$C$6,'Tabelas com amortização extra'!R566-'Tabelas com amortização extra'!O566,"")</f>
        <v/>
      </c>
      <c r="R566" s="21" t="str">
        <f>IF(M566&lt;='Informações do financiamento'!$C$6,(N566*$C$2)/(1-(1/(1+$C$2)^('Informações do financiamento'!$C$6-M565)))+T566,"")</f>
        <v/>
      </c>
      <c r="S566" s="21" t="str">
        <f>IF(M566&lt;='Informações do financiamento'!$C$6,P566-R566,"")</f>
        <v/>
      </c>
      <c r="T566" s="22" t="str">
        <f t="shared" si="8"/>
        <v/>
      </c>
      <c r="U566" s="27"/>
    </row>
    <row r="567" spans="1:21" ht="20.25" customHeight="1">
      <c r="A567" s="27"/>
      <c r="B567" s="20" t="str">
        <f>IF(B566&lt;'Informações do financiamento'!$C$6,('Tabelas com amortização extra'!B566+1),"")</f>
        <v/>
      </c>
      <c r="C567" s="21" t="str">
        <f>IF(B567&lt;='Informações do financiamento'!$C$6,H566,"")</f>
        <v/>
      </c>
      <c r="D567" s="21" t="str">
        <f>IF(B567&lt;='Informações do financiamento'!$C$6,C567*($C$2),"")</f>
        <v/>
      </c>
      <c r="E567" s="21" t="str">
        <f>IF(B567&lt;='Informações do financiamento'!$C$6,C567+D567,"")</f>
        <v/>
      </c>
      <c r="F567" s="21" t="str">
        <f>IF(I566=0,IF(B567&lt;='Informações do financiamento'!$C$6,F566,""),IF(B567&lt;='Informações do financiamento'!$C$6,H566/('Informações do financiamento'!$C$6-B567+1),""))</f>
        <v/>
      </c>
      <c r="G567" s="21" t="str">
        <f>IF(B567&lt;='Informações do financiamento'!$C$6,F567+D567+I567,"")</f>
        <v/>
      </c>
      <c r="H567" s="21" t="str">
        <f>IF(B567&lt;='Informações do financiamento'!$C$6,E567-G567,"")</f>
        <v/>
      </c>
      <c r="I567" s="22" t="str">
        <f t="shared" si="6"/>
        <v/>
      </c>
      <c r="J567" s="38"/>
      <c r="K567" s="38"/>
      <c r="L567" s="38"/>
      <c r="M567" s="20" t="str">
        <f t="shared" si="7"/>
        <v/>
      </c>
      <c r="N567" s="21" t="str">
        <f>IF(M567&lt;='Informações do financiamento'!$C$6,S566,"")</f>
        <v/>
      </c>
      <c r="O567" s="21" t="str">
        <f>IF(M567&lt;='Informações do financiamento'!$C$6,N567*($C$2),"")</f>
        <v/>
      </c>
      <c r="P567" s="21" t="str">
        <f>IF(M567&lt;='Informações do financiamento'!$C$6,N567+O567,"")</f>
        <v/>
      </c>
      <c r="Q567" s="21" t="str">
        <f>IF(M567&lt;='Informações do financiamento'!$C$6,'Tabelas com amortização extra'!R567-'Tabelas com amortização extra'!O567,"")</f>
        <v/>
      </c>
      <c r="R567" s="21" t="str">
        <f>IF(M567&lt;='Informações do financiamento'!$C$6,(N567*$C$2)/(1-(1/(1+$C$2)^('Informações do financiamento'!$C$6-M566)))+T567,"")</f>
        <v/>
      </c>
      <c r="S567" s="21" t="str">
        <f>IF(M567&lt;='Informações do financiamento'!$C$6,P567-R567,"")</f>
        <v/>
      </c>
      <c r="T567" s="22" t="str">
        <f t="shared" si="8"/>
        <v/>
      </c>
      <c r="U567" s="27"/>
    </row>
    <row r="568" spans="1:21" ht="20.25" customHeight="1">
      <c r="A568" s="27"/>
      <c r="B568" s="20" t="str">
        <f>IF(B567&lt;'Informações do financiamento'!$C$6,('Tabelas com amortização extra'!B567+1),"")</f>
        <v/>
      </c>
      <c r="C568" s="21" t="str">
        <f>IF(B568&lt;='Informações do financiamento'!$C$6,H567,"")</f>
        <v/>
      </c>
      <c r="D568" s="21" t="str">
        <f>IF(B568&lt;='Informações do financiamento'!$C$6,C568*($C$2),"")</f>
        <v/>
      </c>
      <c r="E568" s="21" t="str">
        <f>IF(B568&lt;='Informações do financiamento'!$C$6,C568+D568,"")</f>
        <v/>
      </c>
      <c r="F568" s="21" t="str">
        <f>IF(I567=0,IF(B568&lt;='Informações do financiamento'!$C$6,F567,""),IF(B568&lt;='Informações do financiamento'!$C$6,H567/('Informações do financiamento'!$C$6-B568+1),""))</f>
        <v/>
      </c>
      <c r="G568" s="21" t="str">
        <f>IF(B568&lt;='Informações do financiamento'!$C$6,F568+D568+I568,"")</f>
        <v/>
      </c>
      <c r="H568" s="21" t="str">
        <f>IF(B568&lt;='Informações do financiamento'!$C$6,E568-G568,"")</f>
        <v/>
      </c>
      <c r="I568" s="22" t="str">
        <f t="shared" si="6"/>
        <v/>
      </c>
      <c r="J568" s="38"/>
      <c r="K568" s="38"/>
      <c r="L568" s="38"/>
      <c r="M568" s="20" t="str">
        <f t="shared" si="7"/>
        <v/>
      </c>
      <c r="N568" s="21" t="str">
        <f>IF(M568&lt;='Informações do financiamento'!$C$6,S567,"")</f>
        <v/>
      </c>
      <c r="O568" s="21" t="str">
        <f>IF(M568&lt;='Informações do financiamento'!$C$6,N568*($C$2),"")</f>
        <v/>
      </c>
      <c r="P568" s="21" t="str">
        <f>IF(M568&lt;='Informações do financiamento'!$C$6,N568+O568,"")</f>
        <v/>
      </c>
      <c r="Q568" s="21" t="str">
        <f>IF(M568&lt;='Informações do financiamento'!$C$6,'Tabelas com amortização extra'!R568-'Tabelas com amortização extra'!O568,"")</f>
        <v/>
      </c>
      <c r="R568" s="21" t="str">
        <f>IF(M568&lt;='Informações do financiamento'!$C$6,(N568*$C$2)/(1-(1/(1+$C$2)^('Informações do financiamento'!$C$6-M567)))+T568,"")</f>
        <v/>
      </c>
      <c r="S568" s="21" t="str">
        <f>IF(M568&lt;='Informações do financiamento'!$C$6,P568-R568,"")</f>
        <v/>
      </c>
      <c r="T568" s="22" t="str">
        <f t="shared" si="8"/>
        <v/>
      </c>
      <c r="U568" s="27"/>
    </row>
    <row r="569" spans="1:21" ht="20.25" customHeight="1">
      <c r="A569" s="27"/>
      <c r="B569" s="20" t="str">
        <f>IF(B568&lt;'Informações do financiamento'!$C$6,('Tabelas com amortização extra'!B568+1),"")</f>
        <v/>
      </c>
      <c r="C569" s="21" t="str">
        <f>IF(B569&lt;='Informações do financiamento'!$C$6,H568,"")</f>
        <v/>
      </c>
      <c r="D569" s="21" t="str">
        <f>IF(B569&lt;='Informações do financiamento'!$C$6,C569*($C$2),"")</f>
        <v/>
      </c>
      <c r="E569" s="21" t="str">
        <f>IF(B569&lt;='Informações do financiamento'!$C$6,C569+D569,"")</f>
        <v/>
      </c>
      <c r="F569" s="21" t="str">
        <f>IF(I568=0,IF(B569&lt;='Informações do financiamento'!$C$6,F568,""),IF(B569&lt;='Informações do financiamento'!$C$6,H568/('Informações do financiamento'!$C$6-B569+1),""))</f>
        <v/>
      </c>
      <c r="G569" s="21" t="str">
        <f>IF(B569&lt;='Informações do financiamento'!$C$6,F569+D569+I569,"")</f>
        <v/>
      </c>
      <c r="H569" s="21" t="str">
        <f>IF(B569&lt;='Informações do financiamento'!$C$6,E569-G569,"")</f>
        <v/>
      </c>
      <c r="I569" s="22" t="str">
        <f t="shared" si="6"/>
        <v/>
      </c>
      <c r="J569" s="38"/>
      <c r="K569" s="38"/>
      <c r="L569" s="38"/>
      <c r="M569" s="20" t="str">
        <f t="shared" si="7"/>
        <v/>
      </c>
      <c r="N569" s="21" t="str">
        <f>IF(M569&lt;='Informações do financiamento'!$C$6,S568,"")</f>
        <v/>
      </c>
      <c r="O569" s="21" t="str">
        <f>IF(M569&lt;='Informações do financiamento'!$C$6,N569*($C$2),"")</f>
        <v/>
      </c>
      <c r="P569" s="21" t="str">
        <f>IF(M569&lt;='Informações do financiamento'!$C$6,N569+O569,"")</f>
        <v/>
      </c>
      <c r="Q569" s="21" t="str">
        <f>IF(M569&lt;='Informações do financiamento'!$C$6,'Tabelas com amortização extra'!R569-'Tabelas com amortização extra'!O569,"")</f>
        <v/>
      </c>
      <c r="R569" s="21" t="str">
        <f>IF(M569&lt;='Informações do financiamento'!$C$6,(N569*$C$2)/(1-(1/(1+$C$2)^('Informações do financiamento'!$C$6-M568)))+T569,"")</f>
        <v/>
      </c>
      <c r="S569" s="21" t="str">
        <f>IF(M569&lt;='Informações do financiamento'!$C$6,P569-R569,"")</f>
        <v/>
      </c>
      <c r="T569" s="22" t="str">
        <f t="shared" si="8"/>
        <v/>
      </c>
      <c r="U569" s="27"/>
    </row>
    <row r="570" spans="1:21" ht="20.25" customHeight="1">
      <c r="A570" s="27"/>
      <c r="B570" s="20" t="str">
        <f>IF(B569&lt;'Informações do financiamento'!$C$6,('Tabelas com amortização extra'!B569+1),"")</f>
        <v/>
      </c>
      <c r="C570" s="21" t="str">
        <f>IF(B570&lt;='Informações do financiamento'!$C$6,H569,"")</f>
        <v/>
      </c>
      <c r="D570" s="21" t="str">
        <f>IF(B570&lt;='Informações do financiamento'!$C$6,C570*($C$2),"")</f>
        <v/>
      </c>
      <c r="E570" s="21" t="str">
        <f>IF(B570&lt;='Informações do financiamento'!$C$6,C570+D570,"")</f>
        <v/>
      </c>
      <c r="F570" s="21" t="str">
        <f>IF(I569=0,IF(B570&lt;='Informações do financiamento'!$C$6,F569,""),IF(B570&lt;='Informações do financiamento'!$C$6,H569/('Informações do financiamento'!$C$6-B570+1),""))</f>
        <v/>
      </c>
      <c r="G570" s="21" t="str">
        <f>IF(B570&lt;='Informações do financiamento'!$C$6,F570+D570+I570,"")</f>
        <v/>
      </c>
      <c r="H570" s="21" t="str">
        <f>IF(B570&lt;='Informações do financiamento'!$C$6,E570-G570,"")</f>
        <v/>
      </c>
      <c r="I570" s="22" t="str">
        <f t="shared" si="6"/>
        <v/>
      </c>
      <c r="J570" s="38"/>
      <c r="K570" s="38"/>
      <c r="L570" s="38"/>
      <c r="M570" s="20" t="str">
        <f t="shared" si="7"/>
        <v/>
      </c>
      <c r="N570" s="21" t="str">
        <f>IF(M570&lt;='Informações do financiamento'!$C$6,S569,"")</f>
        <v/>
      </c>
      <c r="O570" s="21" t="str">
        <f>IF(M570&lt;='Informações do financiamento'!$C$6,N570*($C$2),"")</f>
        <v/>
      </c>
      <c r="P570" s="21" t="str">
        <f>IF(M570&lt;='Informações do financiamento'!$C$6,N570+O570,"")</f>
        <v/>
      </c>
      <c r="Q570" s="21" t="str">
        <f>IF(M570&lt;='Informações do financiamento'!$C$6,'Tabelas com amortização extra'!R570-'Tabelas com amortização extra'!O570,"")</f>
        <v/>
      </c>
      <c r="R570" s="21" t="str">
        <f>IF(M570&lt;='Informações do financiamento'!$C$6,(N570*$C$2)/(1-(1/(1+$C$2)^('Informações do financiamento'!$C$6-M569)))+T570,"")</f>
        <v/>
      </c>
      <c r="S570" s="21" t="str">
        <f>IF(M570&lt;='Informações do financiamento'!$C$6,P570-R570,"")</f>
        <v/>
      </c>
      <c r="T570" s="22" t="str">
        <f t="shared" si="8"/>
        <v/>
      </c>
      <c r="U570" s="27"/>
    </row>
    <row r="571" spans="1:21" ht="20.25" customHeight="1">
      <c r="A571" s="27"/>
      <c r="B571" s="20" t="str">
        <f>IF(B570&lt;'Informações do financiamento'!$C$6,('Tabelas com amortização extra'!B570+1),"")</f>
        <v/>
      </c>
      <c r="C571" s="21" t="str">
        <f>IF(B571&lt;='Informações do financiamento'!$C$6,H570,"")</f>
        <v/>
      </c>
      <c r="D571" s="21" t="str">
        <f>IF(B571&lt;='Informações do financiamento'!$C$6,C571*($C$2),"")</f>
        <v/>
      </c>
      <c r="E571" s="21" t="str">
        <f>IF(B571&lt;='Informações do financiamento'!$C$6,C571+D571,"")</f>
        <v/>
      </c>
      <c r="F571" s="21" t="str">
        <f>IF(I570=0,IF(B571&lt;='Informações do financiamento'!$C$6,F570,""),IF(B571&lt;='Informações do financiamento'!$C$6,H570/('Informações do financiamento'!$C$6-B571+1),""))</f>
        <v/>
      </c>
      <c r="G571" s="21" t="str">
        <f>IF(B571&lt;='Informações do financiamento'!$C$6,F571+D571+I571,"")</f>
        <v/>
      </c>
      <c r="H571" s="21" t="str">
        <f>IF(B571&lt;='Informações do financiamento'!$C$6,E571-G571,"")</f>
        <v/>
      </c>
      <c r="I571" s="22" t="str">
        <f t="shared" si="6"/>
        <v/>
      </c>
      <c r="J571" s="38"/>
      <c r="K571" s="38"/>
      <c r="L571" s="38"/>
      <c r="M571" s="20" t="str">
        <f t="shared" si="7"/>
        <v/>
      </c>
      <c r="N571" s="21" t="str">
        <f>IF(M571&lt;='Informações do financiamento'!$C$6,S570,"")</f>
        <v/>
      </c>
      <c r="O571" s="21" t="str">
        <f>IF(M571&lt;='Informações do financiamento'!$C$6,N571*($C$2),"")</f>
        <v/>
      </c>
      <c r="P571" s="21" t="str">
        <f>IF(M571&lt;='Informações do financiamento'!$C$6,N571+O571,"")</f>
        <v/>
      </c>
      <c r="Q571" s="21" t="str">
        <f>IF(M571&lt;='Informações do financiamento'!$C$6,'Tabelas com amortização extra'!R571-'Tabelas com amortização extra'!O571,"")</f>
        <v/>
      </c>
      <c r="R571" s="21" t="str">
        <f>IF(M571&lt;='Informações do financiamento'!$C$6,(N571*$C$2)/(1-(1/(1+$C$2)^('Informações do financiamento'!$C$6-M570)))+T571,"")</f>
        <v/>
      </c>
      <c r="S571" s="21" t="str">
        <f>IF(M571&lt;='Informações do financiamento'!$C$6,P571-R571,"")</f>
        <v/>
      </c>
      <c r="T571" s="22" t="str">
        <f t="shared" si="8"/>
        <v/>
      </c>
      <c r="U571" s="27"/>
    </row>
    <row r="572" spans="1:21" ht="20.25" customHeight="1">
      <c r="A572" s="27"/>
      <c r="B572" s="20" t="str">
        <f>IF(B571&lt;'Informações do financiamento'!$C$6,('Tabelas com amortização extra'!B571+1),"")</f>
        <v/>
      </c>
      <c r="C572" s="21" t="str">
        <f>IF(B572&lt;='Informações do financiamento'!$C$6,H571,"")</f>
        <v/>
      </c>
      <c r="D572" s="21" t="str">
        <f>IF(B572&lt;='Informações do financiamento'!$C$6,C572*($C$2),"")</f>
        <v/>
      </c>
      <c r="E572" s="21" t="str">
        <f>IF(B572&lt;='Informações do financiamento'!$C$6,C572+D572,"")</f>
        <v/>
      </c>
      <c r="F572" s="21" t="str">
        <f>IF(I571=0,IF(B572&lt;='Informações do financiamento'!$C$6,F571,""),IF(B572&lt;='Informações do financiamento'!$C$6,H571/('Informações do financiamento'!$C$6-B572+1),""))</f>
        <v/>
      </c>
      <c r="G572" s="21" t="str">
        <f>IF(B572&lt;='Informações do financiamento'!$C$6,F572+D572+I572,"")</f>
        <v/>
      </c>
      <c r="H572" s="21" t="str">
        <f>IF(B572&lt;='Informações do financiamento'!$C$6,E572-G572,"")</f>
        <v/>
      </c>
      <c r="I572" s="22" t="str">
        <f t="shared" si="6"/>
        <v/>
      </c>
      <c r="J572" s="38"/>
      <c r="K572" s="38"/>
      <c r="L572" s="38"/>
      <c r="M572" s="20" t="str">
        <f t="shared" si="7"/>
        <v/>
      </c>
      <c r="N572" s="21" t="str">
        <f>IF(M572&lt;='Informações do financiamento'!$C$6,S571,"")</f>
        <v/>
      </c>
      <c r="O572" s="21" t="str">
        <f>IF(M572&lt;='Informações do financiamento'!$C$6,N572*($C$2),"")</f>
        <v/>
      </c>
      <c r="P572" s="21" t="str">
        <f>IF(M572&lt;='Informações do financiamento'!$C$6,N572+O572,"")</f>
        <v/>
      </c>
      <c r="Q572" s="21" t="str">
        <f>IF(M572&lt;='Informações do financiamento'!$C$6,'Tabelas com amortização extra'!R572-'Tabelas com amortização extra'!O572,"")</f>
        <v/>
      </c>
      <c r="R572" s="21" t="str">
        <f>IF(M572&lt;='Informações do financiamento'!$C$6,(N572*$C$2)/(1-(1/(1+$C$2)^('Informações do financiamento'!$C$6-M571)))+T572,"")</f>
        <v/>
      </c>
      <c r="S572" s="21" t="str">
        <f>IF(M572&lt;='Informações do financiamento'!$C$6,P572-R572,"")</f>
        <v/>
      </c>
      <c r="T572" s="22" t="str">
        <f t="shared" si="8"/>
        <v/>
      </c>
      <c r="U572" s="27"/>
    </row>
    <row r="573" spans="1:21" ht="20.25" customHeight="1">
      <c r="A573" s="27"/>
      <c r="B573" s="20" t="str">
        <f>IF(B572&lt;'Informações do financiamento'!$C$6,('Tabelas com amortização extra'!B572+1),"")</f>
        <v/>
      </c>
      <c r="C573" s="21" t="str">
        <f>IF(B573&lt;='Informações do financiamento'!$C$6,H572,"")</f>
        <v/>
      </c>
      <c r="D573" s="21" t="str">
        <f>IF(B573&lt;='Informações do financiamento'!$C$6,C573*($C$2),"")</f>
        <v/>
      </c>
      <c r="E573" s="21" t="str">
        <f>IF(B573&lt;='Informações do financiamento'!$C$6,C573+D573,"")</f>
        <v/>
      </c>
      <c r="F573" s="21" t="str">
        <f>IF(I572=0,IF(B573&lt;='Informações do financiamento'!$C$6,F572,""),IF(B573&lt;='Informações do financiamento'!$C$6,H572/('Informações do financiamento'!$C$6-B573+1),""))</f>
        <v/>
      </c>
      <c r="G573" s="21" t="str">
        <f>IF(B573&lt;='Informações do financiamento'!$C$6,F573+D573+I573,"")</f>
        <v/>
      </c>
      <c r="H573" s="21" t="str">
        <f>IF(B573&lt;='Informações do financiamento'!$C$6,E573-G573,"")</f>
        <v/>
      </c>
      <c r="I573" s="22" t="str">
        <f t="shared" si="6"/>
        <v/>
      </c>
      <c r="J573" s="38"/>
      <c r="K573" s="38"/>
      <c r="L573" s="38"/>
      <c r="M573" s="20" t="str">
        <f t="shared" si="7"/>
        <v/>
      </c>
      <c r="N573" s="21" t="str">
        <f>IF(M573&lt;='Informações do financiamento'!$C$6,S572,"")</f>
        <v/>
      </c>
      <c r="O573" s="21" t="str">
        <f>IF(M573&lt;='Informações do financiamento'!$C$6,N573*($C$2),"")</f>
        <v/>
      </c>
      <c r="P573" s="21" t="str">
        <f>IF(M573&lt;='Informações do financiamento'!$C$6,N573+O573,"")</f>
        <v/>
      </c>
      <c r="Q573" s="21" t="str">
        <f>IF(M573&lt;='Informações do financiamento'!$C$6,'Tabelas com amortização extra'!R573-'Tabelas com amortização extra'!O573,"")</f>
        <v/>
      </c>
      <c r="R573" s="21" t="str">
        <f>IF(M573&lt;='Informações do financiamento'!$C$6,(N573*$C$2)/(1-(1/(1+$C$2)^('Informações do financiamento'!$C$6-M572)))+T573,"")</f>
        <v/>
      </c>
      <c r="S573" s="21" t="str">
        <f>IF(M573&lt;='Informações do financiamento'!$C$6,P573-R573,"")</f>
        <v/>
      </c>
      <c r="T573" s="22" t="str">
        <f t="shared" si="8"/>
        <v/>
      </c>
      <c r="U573" s="27"/>
    </row>
    <row r="574" spans="1:21" ht="20.25" customHeight="1">
      <c r="A574" s="27"/>
      <c r="B574" s="20" t="str">
        <f>IF(B573&lt;'Informações do financiamento'!$C$6,('Tabelas com amortização extra'!B573+1),"")</f>
        <v/>
      </c>
      <c r="C574" s="21" t="str">
        <f>IF(B574&lt;='Informações do financiamento'!$C$6,H573,"")</f>
        <v/>
      </c>
      <c r="D574" s="21" t="str">
        <f>IF(B574&lt;='Informações do financiamento'!$C$6,C574*($C$2),"")</f>
        <v/>
      </c>
      <c r="E574" s="21" t="str">
        <f>IF(B574&lt;='Informações do financiamento'!$C$6,C574+D574,"")</f>
        <v/>
      </c>
      <c r="F574" s="21" t="str">
        <f>IF(I573=0,IF(B574&lt;='Informações do financiamento'!$C$6,F573,""),IF(B574&lt;='Informações do financiamento'!$C$6,H573/('Informações do financiamento'!$C$6-B574+1),""))</f>
        <v/>
      </c>
      <c r="G574" s="21" t="str">
        <f>IF(B574&lt;='Informações do financiamento'!$C$6,F574+D574+I574,"")</f>
        <v/>
      </c>
      <c r="H574" s="21" t="str">
        <f>IF(B574&lt;='Informações do financiamento'!$C$6,E574-G574,"")</f>
        <v/>
      </c>
      <c r="I574" s="22" t="str">
        <f t="shared" si="6"/>
        <v/>
      </c>
      <c r="J574" s="38"/>
      <c r="K574" s="38"/>
      <c r="L574" s="38"/>
      <c r="M574" s="20" t="str">
        <f t="shared" si="7"/>
        <v/>
      </c>
      <c r="N574" s="21" t="str">
        <f>IF(M574&lt;='Informações do financiamento'!$C$6,S573,"")</f>
        <v/>
      </c>
      <c r="O574" s="21" t="str">
        <f>IF(M574&lt;='Informações do financiamento'!$C$6,N574*($C$2),"")</f>
        <v/>
      </c>
      <c r="P574" s="21" t="str">
        <f>IF(M574&lt;='Informações do financiamento'!$C$6,N574+O574,"")</f>
        <v/>
      </c>
      <c r="Q574" s="21" t="str">
        <f>IF(M574&lt;='Informações do financiamento'!$C$6,'Tabelas com amortização extra'!R574-'Tabelas com amortização extra'!O574,"")</f>
        <v/>
      </c>
      <c r="R574" s="21" t="str">
        <f>IF(M574&lt;='Informações do financiamento'!$C$6,(N574*$C$2)/(1-(1/(1+$C$2)^('Informações do financiamento'!$C$6-M573)))+T574,"")</f>
        <v/>
      </c>
      <c r="S574" s="21" t="str">
        <f>IF(M574&lt;='Informações do financiamento'!$C$6,P574-R574,"")</f>
        <v/>
      </c>
      <c r="T574" s="22" t="str">
        <f t="shared" si="8"/>
        <v/>
      </c>
      <c r="U574" s="27"/>
    </row>
    <row r="575" spans="1:21" ht="20.25" customHeight="1">
      <c r="A575" s="27"/>
      <c r="B575" s="20" t="str">
        <f>IF(B574&lt;'Informações do financiamento'!$C$6,('Tabelas com amortização extra'!B574+1),"")</f>
        <v/>
      </c>
      <c r="C575" s="21" t="str">
        <f>IF(B575&lt;='Informações do financiamento'!$C$6,H574,"")</f>
        <v/>
      </c>
      <c r="D575" s="21" t="str">
        <f>IF(B575&lt;='Informações do financiamento'!$C$6,C575*($C$2),"")</f>
        <v/>
      </c>
      <c r="E575" s="21" t="str">
        <f>IF(B575&lt;='Informações do financiamento'!$C$6,C575+D575,"")</f>
        <v/>
      </c>
      <c r="F575" s="21" t="str">
        <f>IF(I574=0,IF(B575&lt;='Informações do financiamento'!$C$6,F574,""),IF(B575&lt;='Informações do financiamento'!$C$6,H574/('Informações do financiamento'!$C$6-B575+1),""))</f>
        <v/>
      </c>
      <c r="G575" s="21" t="str">
        <f>IF(B575&lt;='Informações do financiamento'!$C$6,F575+D575+I575,"")</f>
        <v/>
      </c>
      <c r="H575" s="21" t="str">
        <f>IF(B575&lt;='Informações do financiamento'!$C$6,E575-G575,"")</f>
        <v/>
      </c>
      <c r="I575" s="22" t="str">
        <f t="shared" si="6"/>
        <v/>
      </c>
      <c r="J575" s="38"/>
      <c r="K575" s="38"/>
      <c r="L575" s="38"/>
      <c r="M575" s="20" t="str">
        <f t="shared" si="7"/>
        <v/>
      </c>
      <c r="N575" s="21" t="str">
        <f>IF(M575&lt;='Informações do financiamento'!$C$6,S574,"")</f>
        <v/>
      </c>
      <c r="O575" s="21" t="str">
        <f>IF(M575&lt;='Informações do financiamento'!$C$6,N575*($C$2),"")</f>
        <v/>
      </c>
      <c r="P575" s="21" t="str">
        <f>IF(M575&lt;='Informações do financiamento'!$C$6,N575+O575,"")</f>
        <v/>
      </c>
      <c r="Q575" s="21" t="str">
        <f>IF(M575&lt;='Informações do financiamento'!$C$6,'Tabelas com amortização extra'!R575-'Tabelas com amortização extra'!O575,"")</f>
        <v/>
      </c>
      <c r="R575" s="21" t="str">
        <f>IF(M575&lt;='Informações do financiamento'!$C$6,(N575*$C$2)/(1-(1/(1+$C$2)^('Informações do financiamento'!$C$6-M574)))+T575,"")</f>
        <v/>
      </c>
      <c r="S575" s="21" t="str">
        <f>IF(M575&lt;='Informações do financiamento'!$C$6,P575-R575,"")</f>
        <v/>
      </c>
      <c r="T575" s="22" t="str">
        <f t="shared" si="8"/>
        <v/>
      </c>
      <c r="U575" s="27"/>
    </row>
    <row r="576" spans="1:21" ht="20.25" customHeight="1">
      <c r="A576" s="27"/>
      <c r="B576" s="20" t="str">
        <f>IF(B575&lt;'Informações do financiamento'!$C$6,('Tabelas com amortização extra'!B575+1),"")</f>
        <v/>
      </c>
      <c r="C576" s="21" t="str">
        <f>IF(B576&lt;='Informações do financiamento'!$C$6,H575,"")</f>
        <v/>
      </c>
      <c r="D576" s="21" t="str">
        <f>IF(B576&lt;='Informações do financiamento'!$C$6,C576*($C$2),"")</f>
        <v/>
      </c>
      <c r="E576" s="21" t="str">
        <f>IF(B576&lt;='Informações do financiamento'!$C$6,C576+D576,"")</f>
        <v/>
      </c>
      <c r="F576" s="21" t="str">
        <f>IF(I575=0,IF(B576&lt;='Informações do financiamento'!$C$6,F575,""),IF(B576&lt;='Informações do financiamento'!$C$6,H575/('Informações do financiamento'!$C$6-B576+1),""))</f>
        <v/>
      </c>
      <c r="G576" s="21" t="str">
        <f>IF(B576&lt;='Informações do financiamento'!$C$6,F576+D576+I576,"")</f>
        <v/>
      </c>
      <c r="H576" s="21" t="str">
        <f>IF(B576&lt;='Informações do financiamento'!$C$6,E576-G576,"")</f>
        <v/>
      </c>
      <c r="I576" s="22" t="str">
        <f t="shared" si="6"/>
        <v/>
      </c>
      <c r="J576" s="38"/>
      <c r="K576" s="38"/>
      <c r="L576" s="38"/>
      <c r="M576" s="20" t="str">
        <f t="shared" si="7"/>
        <v/>
      </c>
      <c r="N576" s="21" t="str">
        <f>IF(M576&lt;='Informações do financiamento'!$C$6,S575,"")</f>
        <v/>
      </c>
      <c r="O576" s="21" t="str">
        <f>IF(M576&lt;='Informações do financiamento'!$C$6,N576*($C$2),"")</f>
        <v/>
      </c>
      <c r="P576" s="21" t="str">
        <f>IF(M576&lt;='Informações do financiamento'!$C$6,N576+O576,"")</f>
        <v/>
      </c>
      <c r="Q576" s="21" t="str">
        <f>IF(M576&lt;='Informações do financiamento'!$C$6,'Tabelas com amortização extra'!R576-'Tabelas com amortização extra'!O576,"")</f>
        <v/>
      </c>
      <c r="R576" s="21" t="str">
        <f>IF(M576&lt;='Informações do financiamento'!$C$6,(N576*$C$2)/(1-(1/(1+$C$2)^('Informações do financiamento'!$C$6-M575)))+T576,"")</f>
        <v/>
      </c>
      <c r="S576" s="21" t="str">
        <f>IF(M576&lt;='Informações do financiamento'!$C$6,P576-R576,"")</f>
        <v/>
      </c>
      <c r="T576" s="22" t="str">
        <f t="shared" si="8"/>
        <v/>
      </c>
      <c r="U576" s="27"/>
    </row>
    <row r="577" spans="1:21" ht="20.25" customHeight="1">
      <c r="A577" s="27"/>
      <c r="B577" s="20" t="str">
        <f>IF(B576&lt;'Informações do financiamento'!$C$6,('Tabelas com amortização extra'!B576+1),"")</f>
        <v/>
      </c>
      <c r="C577" s="21" t="str">
        <f>IF(B577&lt;='Informações do financiamento'!$C$6,H576,"")</f>
        <v/>
      </c>
      <c r="D577" s="21" t="str">
        <f>IF(B577&lt;='Informações do financiamento'!$C$6,C577*($C$2),"")</f>
        <v/>
      </c>
      <c r="E577" s="21" t="str">
        <f>IF(B577&lt;='Informações do financiamento'!$C$6,C577+D577,"")</f>
        <v/>
      </c>
      <c r="F577" s="21" t="str">
        <f>IF(I576=0,IF(B577&lt;='Informações do financiamento'!$C$6,F576,""),IF(B577&lt;='Informações do financiamento'!$C$6,H576/('Informações do financiamento'!$C$6-B577+1),""))</f>
        <v/>
      </c>
      <c r="G577" s="21" t="str">
        <f>IF(B577&lt;='Informações do financiamento'!$C$6,F577+D577+I577,"")</f>
        <v/>
      </c>
      <c r="H577" s="21" t="str">
        <f>IF(B577&lt;='Informações do financiamento'!$C$6,E577-G577,"")</f>
        <v/>
      </c>
      <c r="I577" s="22" t="str">
        <f t="shared" si="6"/>
        <v/>
      </c>
      <c r="J577" s="38"/>
      <c r="K577" s="38"/>
      <c r="L577" s="38"/>
      <c r="M577" s="20" t="str">
        <f t="shared" si="7"/>
        <v/>
      </c>
      <c r="N577" s="21" t="str">
        <f>IF(M577&lt;='Informações do financiamento'!$C$6,S576,"")</f>
        <v/>
      </c>
      <c r="O577" s="21" t="str">
        <f>IF(M577&lt;='Informações do financiamento'!$C$6,N577*($C$2),"")</f>
        <v/>
      </c>
      <c r="P577" s="21" t="str">
        <f>IF(M577&lt;='Informações do financiamento'!$C$6,N577+O577,"")</f>
        <v/>
      </c>
      <c r="Q577" s="21" t="str">
        <f>IF(M577&lt;='Informações do financiamento'!$C$6,'Tabelas com amortização extra'!R577-'Tabelas com amortização extra'!O577,"")</f>
        <v/>
      </c>
      <c r="R577" s="21" t="str">
        <f>IF(M577&lt;='Informações do financiamento'!$C$6,(N577*$C$2)/(1-(1/(1+$C$2)^('Informações do financiamento'!$C$6-M576)))+T577,"")</f>
        <v/>
      </c>
      <c r="S577" s="21" t="str">
        <f>IF(M577&lt;='Informações do financiamento'!$C$6,P577-R577,"")</f>
        <v/>
      </c>
      <c r="T577" s="22" t="str">
        <f t="shared" si="8"/>
        <v/>
      </c>
      <c r="U577" s="27"/>
    </row>
    <row r="578" spans="1:21" ht="20.25" customHeight="1">
      <c r="A578" s="27"/>
      <c r="B578" s="20" t="str">
        <f>IF(B577&lt;'Informações do financiamento'!$C$6,('Tabelas com amortização extra'!B577+1),"")</f>
        <v/>
      </c>
      <c r="C578" s="21" t="str">
        <f>IF(B578&lt;='Informações do financiamento'!$C$6,H577,"")</f>
        <v/>
      </c>
      <c r="D578" s="21" t="str">
        <f>IF(B578&lt;='Informações do financiamento'!$C$6,C578*($C$2),"")</f>
        <v/>
      </c>
      <c r="E578" s="21" t="str">
        <f>IF(B578&lt;='Informações do financiamento'!$C$6,C578+D578,"")</f>
        <v/>
      </c>
      <c r="F578" s="21" t="str">
        <f>IF(I577=0,IF(B578&lt;='Informações do financiamento'!$C$6,F577,""),IF(B578&lt;='Informações do financiamento'!$C$6,H577/('Informações do financiamento'!$C$6-B578+1),""))</f>
        <v/>
      </c>
      <c r="G578" s="21" t="str">
        <f>IF(B578&lt;='Informações do financiamento'!$C$6,F578+D578+I578,"")</f>
        <v/>
      </c>
      <c r="H578" s="21" t="str">
        <f>IF(B578&lt;='Informações do financiamento'!$C$6,E578-G578,"")</f>
        <v/>
      </c>
      <c r="I578" s="22" t="str">
        <f t="shared" si="6"/>
        <v/>
      </c>
      <c r="J578" s="38"/>
      <c r="K578" s="38"/>
      <c r="L578" s="38"/>
      <c r="M578" s="20" t="str">
        <f t="shared" si="7"/>
        <v/>
      </c>
      <c r="N578" s="21" t="str">
        <f>IF(M578&lt;='Informações do financiamento'!$C$6,S577,"")</f>
        <v/>
      </c>
      <c r="O578" s="21" t="str">
        <f>IF(M578&lt;='Informações do financiamento'!$C$6,N578*($C$2),"")</f>
        <v/>
      </c>
      <c r="P578" s="21" t="str">
        <f>IF(M578&lt;='Informações do financiamento'!$C$6,N578+O578,"")</f>
        <v/>
      </c>
      <c r="Q578" s="21" t="str">
        <f>IF(M578&lt;='Informações do financiamento'!$C$6,'Tabelas com amortização extra'!R578-'Tabelas com amortização extra'!O578,"")</f>
        <v/>
      </c>
      <c r="R578" s="21" t="str">
        <f>IF(M578&lt;='Informações do financiamento'!$C$6,(N578*$C$2)/(1-(1/(1+$C$2)^('Informações do financiamento'!$C$6-M577)))+T578,"")</f>
        <v/>
      </c>
      <c r="S578" s="21" t="str">
        <f>IF(M578&lt;='Informações do financiamento'!$C$6,P578-R578,"")</f>
        <v/>
      </c>
      <c r="T578" s="22" t="str">
        <f t="shared" si="8"/>
        <v/>
      </c>
      <c r="U578" s="27"/>
    </row>
    <row r="579" spans="1:21" ht="20.25" customHeight="1">
      <c r="A579" s="27"/>
      <c r="B579" s="20" t="str">
        <f>IF(B578&lt;'Informações do financiamento'!$C$6,('Tabelas com amortização extra'!B578+1),"")</f>
        <v/>
      </c>
      <c r="C579" s="21" t="str">
        <f>IF(B579&lt;='Informações do financiamento'!$C$6,H578,"")</f>
        <v/>
      </c>
      <c r="D579" s="21" t="str">
        <f>IF(B579&lt;='Informações do financiamento'!$C$6,C579*($C$2),"")</f>
        <v/>
      </c>
      <c r="E579" s="21" t="str">
        <f>IF(B579&lt;='Informações do financiamento'!$C$6,C579+D579,"")</f>
        <v/>
      </c>
      <c r="F579" s="21" t="str">
        <f>IF(I578=0,IF(B579&lt;='Informações do financiamento'!$C$6,F578,""),IF(B579&lt;='Informações do financiamento'!$C$6,H578/('Informações do financiamento'!$C$6-B579+1),""))</f>
        <v/>
      </c>
      <c r="G579" s="21" t="str">
        <f>IF(B579&lt;='Informações do financiamento'!$C$6,F579+D579+I579,"")</f>
        <v/>
      </c>
      <c r="H579" s="21" t="str">
        <f>IF(B579&lt;='Informações do financiamento'!$C$6,E579-G579,"")</f>
        <v/>
      </c>
      <c r="I579" s="22" t="str">
        <f t="shared" si="6"/>
        <v/>
      </c>
      <c r="J579" s="38"/>
      <c r="K579" s="38"/>
      <c r="L579" s="38"/>
      <c r="M579" s="20" t="str">
        <f t="shared" si="7"/>
        <v/>
      </c>
      <c r="N579" s="21" t="str">
        <f>IF(M579&lt;='Informações do financiamento'!$C$6,S578,"")</f>
        <v/>
      </c>
      <c r="O579" s="21" t="str">
        <f>IF(M579&lt;='Informações do financiamento'!$C$6,N579*($C$2),"")</f>
        <v/>
      </c>
      <c r="P579" s="21" t="str">
        <f>IF(M579&lt;='Informações do financiamento'!$C$6,N579+O579,"")</f>
        <v/>
      </c>
      <c r="Q579" s="21" t="str">
        <f>IF(M579&lt;='Informações do financiamento'!$C$6,'Tabelas com amortização extra'!R579-'Tabelas com amortização extra'!O579,"")</f>
        <v/>
      </c>
      <c r="R579" s="21" t="str">
        <f>IF(M579&lt;='Informações do financiamento'!$C$6,(N579*$C$2)/(1-(1/(1+$C$2)^('Informações do financiamento'!$C$6-M578)))+T579,"")</f>
        <v/>
      </c>
      <c r="S579" s="21" t="str">
        <f>IF(M579&lt;='Informações do financiamento'!$C$6,P579-R579,"")</f>
        <v/>
      </c>
      <c r="T579" s="22" t="str">
        <f t="shared" si="8"/>
        <v/>
      </c>
      <c r="U579" s="27"/>
    </row>
    <row r="580" spans="1:21" ht="20.25" customHeight="1">
      <c r="A580" s="27"/>
      <c r="B580" s="20" t="str">
        <f>IF(B579&lt;'Informações do financiamento'!$C$6,('Tabelas com amortização extra'!B579+1),"")</f>
        <v/>
      </c>
      <c r="C580" s="21" t="str">
        <f>IF(B580&lt;='Informações do financiamento'!$C$6,H579,"")</f>
        <v/>
      </c>
      <c r="D580" s="21" t="str">
        <f>IF(B580&lt;='Informações do financiamento'!$C$6,C580*($C$2),"")</f>
        <v/>
      </c>
      <c r="E580" s="21" t="str">
        <f>IF(B580&lt;='Informações do financiamento'!$C$6,C580+D580,"")</f>
        <v/>
      </c>
      <c r="F580" s="21" t="str">
        <f>IF(I579=0,IF(B580&lt;='Informações do financiamento'!$C$6,F579,""),IF(B580&lt;='Informações do financiamento'!$C$6,H579/('Informações do financiamento'!$C$6-B580+1),""))</f>
        <v/>
      </c>
      <c r="G580" s="21" t="str">
        <f>IF(B580&lt;='Informações do financiamento'!$C$6,F580+D580+I580,"")</f>
        <v/>
      </c>
      <c r="H580" s="21" t="str">
        <f>IF(B580&lt;='Informações do financiamento'!$C$6,E580-G580,"")</f>
        <v/>
      </c>
      <c r="I580" s="22" t="str">
        <f t="shared" si="6"/>
        <v/>
      </c>
      <c r="J580" s="38"/>
      <c r="K580" s="38"/>
      <c r="L580" s="38"/>
      <c r="M580" s="20" t="str">
        <f t="shared" si="7"/>
        <v/>
      </c>
      <c r="N580" s="21" t="str">
        <f>IF(M580&lt;='Informações do financiamento'!$C$6,S579,"")</f>
        <v/>
      </c>
      <c r="O580" s="21" t="str">
        <f>IF(M580&lt;='Informações do financiamento'!$C$6,N580*($C$2),"")</f>
        <v/>
      </c>
      <c r="P580" s="21" t="str">
        <f>IF(M580&lt;='Informações do financiamento'!$C$6,N580+O580,"")</f>
        <v/>
      </c>
      <c r="Q580" s="21" t="str">
        <f>IF(M580&lt;='Informações do financiamento'!$C$6,'Tabelas com amortização extra'!R580-'Tabelas com amortização extra'!O580,"")</f>
        <v/>
      </c>
      <c r="R580" s="21" t="str">
        <f>IF(M580&lt;='Informações do financiamento'!$C$6,(N580*$C$2)/(1-(1/(1+$C$2)^('Informações do financiamento'!$C$6-M579)))+T580,"")</f>
        <v/>
      </c>
      <c r="S580" s="21" t="str">
        <f>IF(M580&lt;='Informações do financiamento'!$C$6,P580-R580,"")</f>
        <v/>
      </c>
      <c r="T580" s="22" t="str">
        <f t="shared" si="8"/>
        <v/>
      </c>
      <c r="U580" s="27"/>
    </row>
    <row r="581" spans="1:21" ht="20.25" customHeight="1">
      <c r="A581" s="27"/>
      <c r="B581" s="20" t="str">
        <f>IF(B580&lt;'Informações do financiamento'!$C$6,('Tabelas com amortização extra'!B580+1),"")</f>
        <v/>
      </c>
      <c r="C581" s="21" t="str">
        <f>IF(B581&lt;='Informações do financiamento'!$C$6,H580,"")</f>
        <v/>
      </c>
      <c r="D581" s="21" t="str">
        <f>IF(B581&lt;='Informações do financiamento'!$C$6,C581*($C$2),"")</f>
        <v/>
      </c>
      <c r="E581" s="21" t="str">
        <f>IF(B581&lt;='Informações do financiamento'!$C$6,C581+D581,"")</f>
        <v/>
      </c>
      <c r="F581" s="21" t="str">
        <f>IF(I580=0,IF(B581&lt;='Informações do financiamento'!$C$6,F580,""),IF(B581&lt;='Informações do financiamento'!$C$6,H580/('Informações do financiamento'!$C$6-B581+1),""))</f>
        <v/>
      </c>
      <c r="G581" s="21" t="str">
        <f>IF(B581&lt;='Informações do financiamento'!$C$6,F581+D581+I581,"")</f>
        <v/>
      </c>
      <c r="H581" s="21" t="str">
        <f>IF(B581&lt;='Informações do financiamento'!$C$6,E581-G581,"")</f>
        <v/>
      </c>
      <c r="I581" s="22" t="str">
        <f t="shared" si="6"/>
        <v/>
      </c>
      <c r="J581" s="38"/>
      <c r="K581" s="38"/>
      <c r="L581" s="38"/>
      <c r="M581" s="20" t="str">
        <f t="shared" si="7"/>
        <v/>
      </c>
      <c r="N581" s="21" t="str">
        <f>IF(M581&lt;='Informações do financiamento'!$C$6,S580,"")</f>
        <v/>
      </c>
      <c r="O581" s="21" t="str">
        <f>IF(M581&lt;='Informações do financiamento'!$C$6,N581*($C$2),"")</f>
        <v/>
      </c>
      <c r="P581" s="21" t="str">
        <f>IF(M581&lt;='Informações do financiamento'!$C$6,N581+O581,"")</f>
        <v/>
      </c>
      <c r="Q581" s="21" t="str">
        <f>IF(M581&lt;='Informações do financiamento'!$C$6,'Tabelas com amortização extra'!R581-'Tabelas com amortização extra'!O581,"")</f>
        <v/>
      </c>
      <c r="R581" s="21" t="str">
        <f>IF(M581&lt;='Informações do financiamento'!$C$6,(N581*$C$2)/(1-(1/(1+$C$2)^('Informações do financiamento'!$C$6-M580)))+T581,"")</f>
        <v/>
      </c>
      <c r="S581" s="21" t="str">
        <f>IF(M581&lt;='Informações do financiamento'!$C$6,P581-R581,"")</f>
        <v/>
      </c>
      <c r="T581" s="22" t="str">
        <f t="shared" si="8"/>
        <v/>
      </c>
      <c r="U581" s="27"/>
    </row>
    <row r="582" spans="1:21" ht="20.25" customHeight="1">
      <c r="A582" s="27"/>
      <c r="B582" s="20" t="str">
        <f>IF(B581&lt;'Informações do financiamento'!$C$6,('Tabelas com amortização extra'!B581+1),"")</f>
        <v/>
      </c>
      <c r="C582" s="21" t="str">
        <f>IF(B582&lt;='Informações do financiamento'!$C$6,H581,"")</f>
        <v/>
      </c>
      <c r="D582" s="21" t="str">
        <f>IF(B582&lt;='Informações do financiamento'!$C$6,C582*($C$2),"")</f>
        <v/>
      </c>
      <c r="E582" s="21" t="str">
        <f>IF(B582&lt;='Informações do financiamento'!$C$6,C582+D582,"")</f>
        <v/>
      </c>
      <c r="F582" s="21" t="str">
        <f>IF(I581=0,IF(B582&lt;='Informações do financiamento'!$C$6,F581,""),IF(B582&lt;='Informações do financiamento'!$C$6,H581/('Informações do financiamento'!$C$6-B582+1),""))</f>
        <v/>
      </c>
      <c r="G582" s="21" t="str">
        <f>IF(B582&lt;='Informações do financiamento'!$C$6,F582+D582+I582,"")</f>
        <v/>
      </c>
      <c r="H582" s="21" t="str">
        <f>IF(B582&lt;='Informações do financiamento'!$C$6,E582-G582,"")</f>
        <v/>
      </c>
      <c r="I582" s="22" t="str">
        <f t="shared" si="6"/>
        <v/>
      </c>
      <c r="J582" s="38"/>
      <c r="K582" s="38"/>
      <c r="L582" s="38"/>
      <c r="M582" s="20" t="str">
        <f t="shared" si="7"/>
        <v/>
      </c>
      <c r="N582" s="21" t="str">
        <f>IF(M582&lt;='Informações do financiamento'!$C$6,S581,"")</f>
        <v/>
      </c>
      <c r="O582" s="21" t="str">
        <f>IF(M582&lt;='Informações do financiamento'!$C$6,N582*($C$2),"")</f>
        <v/>
      </c>
      <c r="P582" s="21" t="str">
        <f>IF(M582&lt;='Informações do financiamento'!$C$6,N582+O582,"")</f>
        <v/>
      </c>
      <c r="Q582" s="21" t="str">
        <f>IF(M582&lt;='Informações do financiamento'!$C$6,'Tabelas com amortização extra'!R582-'Tabelas com amortização extra'!O582,"")</f>
        <v/>
      </c>
      <c r="R582" s="21" t="str">
        <f>IF(M582&lt;='Informações do financiamento'!$C$6,(N582*$C$2)/(1-(1/(1+$C$2)^('Informações do financiamento'!$C$6-M581)))+T582,"")</f>
        <v/>
      </c>
      <c r="S582" s="21" t="str">
        <f>IF(M582&lt;='Informações do financiamento'!$C$6,P582-R582,"")</f>
        <v/>
      </c>
      <c r="T582" s="22" t="str">
        <f t="shared" si="8"/>
        <v/>
      </c>
      <c r="U582" s="27"/>
    </row>
    <row r="583" spans="1:21" ht="20.25" customHeight="1">
      <c r="A583" s="27"/>
      <c r="B583" s="20" t="str">
        <f>IF(B582&lt;'Informações do financiamento'!$C$6,('Tabelas com amortização extra'!B582+1),"")</f>
        <v/>
      </c>
      <c r="C583" s="21" t="str">
        <f>IF(B583&lt;='Informações do financiamento'!$C$6,H582,"")</f>
        <v/>
      </c>
      <c r="D583" s="21" t="str">
        <f>IF(B583&lt;='Informações do financiamento'!$C$6,C583*($C$2),"")</f>
        <v/>
      </c>
      <c r="E583" s="21" t="str">
        <f>IF(B583&lt;='Informações do financiamento'!$C$6,C583+D583,"")</f>
        <v/>
      </c>
      <c r="F583" s="21" t="str">
        <f>IF(I582=0,IF(B583&lt;='Informações do financiamento'!$C$6,F582,""),IF(B583&lt;='Informações do financiamento'!$C$6,H582/('Informações do financiamento'!$C$6-B583+1),""))</f>
        <v/>
      </c>
      <c r="G583" s="21" t="str">
        <f>IF(B583&lt;='Informações do financiamento'!$C$6,F583+D583+I583,"")</f>
        <v/>
      </c>
      <c r="H583" s="21" t="str">
        <f>IF(B583&lt;='Informações do financiamento'!$C$6,E583-G583,"")</f>
        <v/>
      </c>
      <c r="I583" s="22" t="str">
        <f t="shared" si="6"/>
        <v/>
      </c>
      <c r="J583" s="38"/>
      <c r="K583" s="38"/>
      <c r="L583" s="38"/>
      <c r="M583" s="20" t="str">
        <f t="shared" si="7"/>
        <v/>
      </c>
      <c r="N583" s="21" t="str">
        <f>IF(M583&lt;='Informações do financiamento'!$C$6,S582,"")</f>
        <v/>
      </c>
      <c r="O583" s="21" t="str">
        <f>IF(M583&lt;='Informações do financiamento'!$C$6,N583*($C$2),"")</f>
        <v/>
      </c>
      <c r="P583" s="21" t="str">
        <f>IF(M583&lt;='Informações do financiamento'!$C$6,N583+O583,"")</f>
        <v/>
      </c>
      <c r="Q583" s="21" t="str">
        <f>IF(M583&lt;='Informações do financiamento'!$C$6,'Tabelas com amortização extra'!R583-'Tabelas com amortização extra'!O583,"")</f>
        <v/>
      </c>
      <c r="R583" s="21" t="str">
        <f>IF(M583&lt;='Informações do financiamento'!$C$6,(N583*$C$2)/(1-(1/(1+$C$2)^('Informações do financiamento'!$C$6-M582)))+T583,"")</f>
        <v/>
      </c>
      <c r="S583" s="21" t="str">
        <f>IF(M583&lt;='Informações do financiamento'!$C$6,P583-R583,"")</f>
        <v/>
      </c>
      <c r="T583" s="22" t="str">
        <f t="shared" si="8"/>
        <v/>
      </c>
      <c r="U583" s="27"/>
    </row>
    <row r="584" spans="1:21" ht="20.25" customHeight="1">
      <c r="A584" s="27"/>
      <c r="B584" s="20" t="str">
        <f>IF(B583&lt;'Informações do financiamento'!$C$6,('Tabelas com amortização extra'!B583+1),"")</f>
        <v/>
      </c>
      <c r="C584" s="21" t="str">
        <f>IF(B584&lt;='Informações do financiamento'!$C$6,H583,"")</f>
        <v/>
      </c>
      <c r="D584" s="21" t="str">
        <f>IF(B584&lt;='Informações do financiamento'!$C$6,C584*($C$2),"")</f>
        <v/>
      </c>
      <c r="E584" s="21" t="str">
        <f>IF(B584&lt;='Informações do financiamento'!$C$6,C584+D584,"")</f>
        <v/>
      </c>
      <c r="F584" s="21" t="str">
        <f>IF(I583=0,IF(B584&lt;='Informações do financiamento'!$C$6,F583,""),IF(B584&lt;='Informações do financiamento'!$C$6,H583/('Informações do financiamento'!$C$6-B584+1),""))</f>
        <v/>
      </c>
      <c r="G584" s="21" t="str">
        <f>IF(B584&lt;='Informações do financiamento'!$C$6,F584+D584+I584,"")</f>
        <v/>
      </c>
      <c r="H584" s="21" t="str">
        <f>IF(B584&lt;='Informações do financiamento'!$C$6,E584-G584,"")</f>
        <v/>
      </c>
      <c r="I584" s="22" t="str">
        <f t="shared" si="6"/>
        <v/>
      </c>
      <c r="J584" s="38"/>
      <c r="K584" s="38"/>
      <c r="L584" s="38"/>
      <c r="M584" s="20" t="str">
        <f t="shared" si="7"/>
        <v/>
      </c>
      <c r="N584" s="21" t="str">
        <f>IF(M584&lt;='Informações do financiamento'!$C$6,S583,"")</f>
        <v/>
      </c>
      <c r="O584" s="21" t="str">
        <f>IF(M584&lt;='Informações do financiamento'!$C$6,N584*($C$2),"")</f>
        <v/>
      </c>
      <c r="P584" s="21" t="str">
        <f>IF(M584&lt;='Informações do financiamento'!$C$6,N584+O584,"")</f>
        <v/>
      </c>
      <c r="Q584" s="21" t="str">
        <f>IF(M584&lt;='Informações do financiamento'!$C$6,'Tabelas com amortização extra'!R584-'Tabelas com amortização extra'!O584,"")</f>
        <v/>
      </c>
      <c r="R584" s="21" t="str">
        <f>IF(M584&lt;='Informações do financiamento'!$C$6,(N584*$C$2)/(1-(1/(1+$C$2)^('Informações do financiamento'!$C$6-M583)))+T584,"")</f>
        <v/>
      </c>
      <c r="S584" s="21" t="str">
        <f>IF(M584&lt;='Informações do financiamento'!$C$6,P584-R584,"")</f>
        <v/>
      </c>
      <c r="T584" s="22" t="str">
        <f t="shared" si="8"/>
        <v/>
      </c>
      <c r="U584" s="27"/>
    </row>
    <row r="585" spans="1:21" ht="20.25" customHeight="1">
      <c r="A585" s="27"/>
      <c r="B585" s="20" t="str">
        <f>IF(B584&lt;'Informações do financiamento'!$C$6,('Tabelas com amortização extra'!B584+1),"")</f>
        <v/>
      </c>
      <c r="C585" s="21" t="str">
        <f>IF(B585&lt;='Informações do financiamento'!$C$6,H584,"")</f>
        <v/>
      </c>
      <c r="D585" s="21" t="str">
        <f>IF(B585&lt;='Informações do financiamento'!$C$6,C585*($C$2),"")</f>
        <v/>
      </c>
      <c r="E585" s="21" t="str">
        <f>IF(B585&lt;='Informações do financiamento'!$C$6,C585+D585,"")</f>
        <v/>
      </c>
      <c r="F585" s="21" t="str">
        <f>IF(I584=0,IF(B585&lt;='Informações do financiamento'!$C$6,F584,""),IF(B585&lt;='Informações do financiamento'!$C$6,H584/('Informações do financiamento'!$C$6-B585+1),""))</f>
        <v/>
      </c>
      <c r="G585" s="21" t="str">
        <f>IF(B585&lt;='Informações do financiamento'!$C$6,F585+D585+I585,"")</f>
        <v/>
      </c>
      <c r="H585" s="21" t="str">
        <f>IF(B585&lt;='Informações do financiamento'!$C$6,E585-G585,"")</f>
        <v/>
      </c>
      <c r="I585" s="22" t="str">
        <f t="shared" si="6"/>
        <v/>
      </c>
      <c r="J585" s="38"/>
      <c r="K585" s="38"/>
      <c r="L585" s="38"/>
      <c r="M585" s="20" t="str">
        <f t="shared" si="7"/>
        <v/>
      </c>
      <c r="N585" s="21" t="str">
        <f>IF(M585&lt;='Informações do financiamento'!$C$6,S584,"")</f>
        <v/>
      </c>
      <c r="O585" s="21" t="str">
        <f>IF(M585&lt;='Informações do financiamento'!$C$6,N585*($C$2),"")</f>
        <v/>
      </c>
      <c r="P585" s="21" t="str">
        <f>IF(M585&lt;='Informações do financiamento'!$C$6,N585+O585,"")</f>
        <v/>
      </c>
      <c r="Q585" s="21" t="str">
        <f>IF(M585&lt;='Informações do financiamento'!$C$6,'Tabelas com amortização extra'!R585-'Tabelas com amortização extra'!O585,"")</f>
        <v/>
      </c>
      <c r="R585" s="21" t="str">
        <f>IF(M585&lt;='Informações do financiamento'!$C$6,(N585*$C$2)/(1-(1/(1+$C$2)^('Informações do financiamento'!$C$6-M584)))+T585,"")</f>
        <v/>
      </c>
      <c r="S585" s="21" t="str">
        <f>IF(M585&lt;='Informações do financiamento'!$C$6,P585-R585,"")</f>
        <v/>
      </c>
      <c r="T585" s="22" t="str">
        <f t="shared" si="8"/>
        <v/>
      </c>
      <c r="U585" s="27"/>
    </row>
    <row r="586" spans="1:21" ht="20.25" customHeight="1">
      <c r="A586" s="27"/>
      <c r="B586" s="20" t="str">
        <f>IF(B585&lt;'Informações do financiamento'!$C$6,('Tabelas com amortização extra'!B585+1),"")</f>
        <v/>
      </c>
      <c r="C586" s="21" t="str">
        <f>IF(B586&lt;='Informações do financiamento'!$C$6,H585,"")</f>
        <v/>
      </c>
      <c r="D586" s="21" t="str">
        <f>IF(B586&lt;='Informações do financiamento'!$C$6,C586*($C$2),"")</f>
        <v/>
      </c>
      <c r="E586" s="21" t="str">
        <f>IF(B586&lt;='Informações do financiamento'!$C$6,C586+D586,"")</f>
        <v/>
      </c>
      <c r="F586" s="21" t="str">
        <f>IF(I585=0,IF(B586&lt;='Informações do financiamento'!$C$6,F585,""),IF(B586&lt;='Informações do financiamento'!$C$6,H585/('Informações do financiamento'!$C$6-B586+1),""))</f>
        <v/>
      </c>
      <c r="G586" s="21" t="str">
        <f>IF(B586&lt;='Informações do financiamento'!$C$6,F586+D586+I586,"")</f>
        <v/>
      </c>
      <c r="H586" s="21" t="str">
        <f>IF(B586&lt;='Informações do financiamento'!$C$6,E586-G586,"")</f>
        <v/>
      </c>
      <c r="I586" s="22" t="str">
        <f t="shared" si="6"/>
        <v/>
      </c>
      <c r="J586" s="38"/>
      <c r="K586" s="38"/>
      <c r="L586" s="38"/>
      <c r="M586" s="20" t="str">
        <f t="shared" si="7"/>
        <v/>
      </c>
      <c r="N586" s="21" t="str">
        <f>IF(M586&lt;='Informações do financiamento'!$C$6,S585,"")</f>
        <v/>
      </c>
      <c r="O586" s="21" t="str">
        <f>IF(M586&lt;='Informações do financiamento'!$C$6,N586*($C$2),"")</f>
        <v/>
      </c>
      <c r="P586" s="21" t="str">
        <f>IF(M586&lt;='Informações do financiamento'!$C$6,N586+O586,"")</f>
        <v/>
      </c>
      <c r="Q586" s="21" t="str">
        <f>IF(M586&lt;='Informações do financiamento'!$C$6,'Tabelas com amortização extra'!R586-'Tabelas com amortização extra'!O586,"")</f>
        <v/>
      </c>
      <c r="R586" s="21" t="str">
        <f>IF(M586&lt;='Informações do financiamento'!$C$6,(N586*$C$2)/(1-(1/(1+$C$2)^('Informações do financiamento'!$C$6-M585)))+T586,"")</f>
        <v/>
      </c>
      <c r="S586" s="21" t="str">
        <f>IF(M586&lt;='Informações do financiamento'!$C$6,P586-R586,"")</f>
        <v/>
      </c>
      <c r="T586" s="22" t="str">
        <f t="shared" si="8"/>
        <v/>
      </c>
      <c r="U586" s="27"/>
    </row>
    <row r="587" spans="1:21" ht="20.25" customHeight="1">
      <c r="A587" s="27"/>
      <c r="B587" s="20" t="str">
        <f>IF(B586&lt;'Informações do financiamento'!$C$6,('Tabelas com amortização extra'!B586+1),"")</f>
        <v/>
      </c>
      <c r="C587" s="21" t="str">
        <f>IF(B587&lt;='Informações do financiamento'!$C$6,H586,"")</f>
        <v/>
      </c>
      <c r="D587" s="21" t="str">
        <f>IF(B587&lt;='Informações do financiamento'!$C$6,C587*($C$2),"")</f>
        <v/>
      </c>
      <c r="E587" s="21" t="str">
        <f>IF(B587&lt;='Informações do financiamento'!$C$6,C587+D587,"")</f>
        <v/>
      </c>
      <c r="F587" s="21" t="str">
        <f>IF(I586=0,IF(B587&lt;='Informações do financiamento'!$C$6,F586,""),IF(B587&lt;='Informações do financiamento'!$C$6,H586/('Informações do financiamento'!$C$6-B587+1),""))</f>
        <v/>
      </c>
      <c r="G587" s="21" t="str">
        <f>IF(B587&lt;='Informações do financiamento'!$C$6,F587+D587+I587,"")</f>
        <v/>
      </c>
      <c r="H587" s="21" t="str">
        <f>IF(B587&lt;='Informações do financiamento'!$C$6,E587-G587,"")</f>
        <v/>
      </c>
      <c r="I587" s="22" t="str">
        <f t="shared" si="6"/>
        <v/>
      </c>
      <c r="J587" s="38"/>
      <c r="K587" s="38"/>
      <c r="L587" s="38"/>
      <c r="M587" s="20" t="str">
        <f t="shared" si="7"/>
        <v/>
      </c>
      <c r="N587" s="21" t="str">
        <f>IF(M587&lt;='Informações do financiamento'!$C$6,S586,"")</f>
        <v/>
      </c>
      <c r="O587" s="21" t="str">
        <f>IF(M587&lt;='Informações do financiamento'!$C$6,N587*($C$2),"")</f>
        <v/>
      </c>
      <c r="P587" s="21" t="str">
        <f>IF(M587&lt;='Informações do financiamento'!$C$6,N587+O587,"")</f>
        <v/>
      </c>
      <c r="Q587" s="21" t="str">
        <f>IF(M587&lt;='Informações do financiamento'!$C$6,'Tabelas com amortização extra'!R587-'Tabelas com amortização extra'!O587,"")</f>
        <v/>
      </c>
      <c r="R587" s="21" t="str">
        <f>IF(M587&lt;='Informações do financiamento'!$C$6,(N587*$C$2)/(1-(1/(1+$C$2)^('Informações do financiamento'!$C$6-M586)))+T587,"")</f>
        <v/>
      </c>
      <c r="S587" s="21" t="str">
        <f>IF(M587&lt;='Informações do financiamento'!$C$6,P587-R587,"")</f>
        <v/>
      </c>
      <c r="T587" s="22" t="str">
        <f t="shared" si="8"/>
        <v/>
      </c>
      <c r="U587" s="27"/>
    </row>
    <row r="588" spans="1:21" ht="20.25" customHeight="1">
      <c r="A588" s="27"/>
      <c r="B588" s="20" t="str">
        <f>IF(B587&lt;'Informações do financiamento'!$C$6,('Tabelas com amortização extra'!B587+1),"")</f>
        <v/>
      </c>
      <c r="C588" s="21" t="str">
        <f>IF(B588&lt;='Informações do financiamento'!$C$6,H587,"")</f>
        <v/>
      </c>
      <c r="D588" s="21" t="str">
        <f>IF(B588&lt;='Informações do financiamento'!$C$6,C588*($C$2),"")</f>
        <v/>
      </c>
      <c r="E588" s="21" t="str">
        <f>IF(B588&lt;='Informações do financiamento'!$C$6,C588+D588,"")</f>
        <v/>
      </c>
      <c r="F588" s="21" t="str">
        <f>IF(I587=0,IF(B588&lt;='Informações do financiamento'!$C$6,F587,""),IF(B588&lt;='Informações do financiamento'!$C$6,H587/('Informações do financiamento'!$C$6-B588+1),""))</f>
        <v/>
      </c>
      <c r="G588" s="21" t="str">
        <f>IF(B588&lt;='Informações do financiamento'!$C$6,F588+D588+I588,"")</f>
        <v/>
      </c>
      <c r="H588" s="21" t="str">
        <f>IF(B588&lt;='Informações do financiamento'!$C$6,E588-G588,"")</f>
        <v/>
      </c>
      <c r="I588" s="22" t="str">
        <f t="shared" si="6"/>
        <v/>
      </c>
      <c r="J588" s="38"/>
      <c r="K588" s="38"/>
      <c r="L588" s="38"/>
      <c r="M588" s="20" t="str">
        <f t="shared" si="7"/>
        <v/>
      </c>
      <c r="N588" s="21" t="str">
        <f>IF(M588&lt;='Informações do financiamento'!$C$6,S587,"")</f>
        <v/>
      </c>
      <c r="O588" s="21" t="str">
        <f>IF(M588&lt;='Informações do financiamento'!$C$6,N588*($C$2),"")</f>
        <v/>
      </c>
      <c r="P588" s="21" t="str">
        <f>IF(M588&lt;='Informações do financiamento'!$C$6,N588+O588,"")</f>
        <v/>
      </c>
      <c r="Q588" s="21" t="str">
        <f>IF(M588&lt;='Informações do financiamento'!$C$6,'Tabelas com amortização extra'!R588-'Tabelas com amortização extra'!O588,"")</f>
        <v/>
      </c>
      <c r="R588" s="21" t="str">
        <f>IF(M588&lt;='Informações do financiamento'!$C$6,(N588*$C$2)/(1-(1/(1+$C$2)^('Informações do financiamento'!$C$6-M587)))+T588,"")</f>
        <v/>
      </c>
      <c r="S588" s="21" t="str">
        <f>IF(M588&lt;='Informações do financiamento'!$C$6,P588-R588,"")</f>
        <v/>
      </c>
      <c r="T588" s="22" t="str">
        <f t="shared" si="8"/>
        <v/>
      </c>
      <c r="U588" s="27"/>
    </row>
    <row r="589" spans="1:21" ht="20.25" customHeight="1">
      <c r="A589" s="27"/>
      <c r="B589" s="20" t="str">
        <f>IF(B588&lt;'Informações do financiamento'!$C$6,('Tabelas com amortização extra'!B588+1),"")</f>
        <v/>
      </c>
      <c r="C589" s="21" t="str">
        <f>IF(B589&lt;='Informações do financiamento'!$C$6,H588,"")</f>
        <v/>
      </c>
      <c r="D589" s="21" t="str">
        <f>IF(B589&lt;='Informações do financiamento'!$C$6,C589*($C$2),"")</f>
        <v/>
      </c>
      <c r="E589" s="21" t="str">
        <f>IF(B589&lt;='Informações do financiamento'!$C$6,C589+D589,"")</f>
        <v/>
      </c>
      <c r="F589" s="21" t="str">
        <f>IF(I588=0,IF(B589&lt;='Informações do financiamento'!$C$6,F588,""),IF(B589&lt;='Informações do financiamento'!$C$6,H588/('Informações do financiamento'!$C$6-B589+1),""))</f>
        <v/>
      </c>
      <c r="G589" s="21" t="str">
        <f>IF(B589&lt;='Informações do financiamento'!$C$6,F589+D589+I589,"")</f>
        <v/>
      </c>
      <c r="H589" s="21" t="str">
        <f>IF(B589&lt;='Informações do financiamento'!$C$6,E589-G589,"")</f>
        <v/>
      </c>
      <c r="I589" s="22" t="str">
        <f t="shared" si="6"/>
        <v/>
      </c>
      <c r="J589" s="38"/>
      <c r="K589" s="38"/>
      <c r="L589" s="38"/>
      <c r="M589" s="20" t="str">
        <f t="shared" si="7"/>
        <v/>
      </c>
      <c r="N589" s="21" t="str">
        <f>IF(M589&lt;='Informações do financiamento'!$C$6,S588,"")</f>
        <v/>
      </c>
      <c r="O589" s="21" t="str">
        <f>IF(M589&lt;='Informações do financiamento'!$C$6,N589*($C$2),"")</f>
        <v/>
      </c>
      <c r="P589" s="21" t="str">
        <f>IF(M589&lt;='Informações do financiamento'!$C$6,N589+O589,"")</f>
        <v/>
      </c>
      <c r="Q589" s="21" t="str">
        <f>IF(M589&lt;='Informações do financiamento'!$C$6,'Tabelas com amortização extra'!R589-'Tabelas com amortização extra'!O589,"")</f>
        <v/>
      </c>
      <c r="R589" s="21" t="str">
        <f>IF(M589&lt;='Informações do financiamento'!$C$6,(N589*$C$2)/(1-(1/(1+$C$2)^('Informações do financiamento'!$C$6-M588)))+T589,"")</f>
        <v/>
      </c>
      <c r="S589" s="21" t="str">
        <f>IF(M589&lt;='Informações do financiamento'!$C$6,P589-R589,"")</f>
        <v/>
      </c>
      <c r="T589" s="22" t="str">
        <f t="shared" si="8"/>
        <v/>
      </c>
      <c r="U589" s="27"/>
    </row>
    <row r="590" spans="1:21" ht="20.25" customHeight="1">
      <c r="A590" s="27"/>
      <c r="B590" s="20" t="str">
        <f>IF(B589&lt;'Informações do financiamento'!$C$6,('Tabelas com amortização extra'!B589+1),"")</f>
        <v/>
      </c>
      <c r="C590" s="21" t="str">
        <f>IF(B590&lt;='Informações do financiamento'!$C$6,H589,"")</f>
        <v/>
      </c>
      <c r="D590" s="21" t="str">
        <f>IF(B590&lt;='Informações do financiamento'!$C$6,C590*($C$2),"")</f>
        <v/>
      </c>
      <c r="E590" s="21" t="str">
        <f>IF(B590&lt;='Informações do financiamento'!$C$6,C590+D590,"")</f>
        <v/>
      </c>
      <c r="F590" s="21" t="str">
        <f>IF(I589=0,IF(B590&lt;='Informações do financiamento'!$C$6,F589,""),IF(B590&lt;='Informações do financiamento'!$C$6,H589/('Informações do financiamento'!$C$6-B590+1),""))</f>
        <v/>
      </c>
      <c r="G590" s="21" t="str">
        <f>IF(B590&lt;='Informações do financiamento'!$C$6,F590+D590+I590,"")</f>
        <v/>
      </c>
      <c r="H590" s="21" t="str">
        <f>IF(B590&lt;='Informações do financiamento'!$C$6,E590-G590,"")</f>
        <v/>
      </c>
      <c r="I590" s="22" t="str">
        <f t="shared" si="6"/>
        <v/>
      </c>
      <c r="J590" s="38"/>
      <c r="K590" s="38"/>
      <c r="L590" s="38"/>
      <c r="M590" s="20" t="str">
        <f t="shared" si="7"/>
        <v/>
      </c>
      <c r="N590" s="21" t="str">
        <f>IF(M590&lt;='Informações do financiamento'!$C$6,S589,"")</f>
        <v/>
      </c>
      <c r="O590" s="21" t="str">
        <f>IF(M590&lt;='Informações do financiamento'!$C$6,N590*($C$2),"")</f>
        <v/>
      </c>
      <c r="P590" s="21" t="str">
        <f>IF(M590&lt;='Informações do financiamento'!$C$6,N590+O590,"")</f>
        <v/>
      </c>
      <c r="Q590" s="21" t="str">
        <f>IF(M590&lt;='Informações do financiamento'!$C$6,'Tabelas com amortização extra'!R590-'Tabelas com amortização extra'!O590,"")</f>
        <v/>
      </c>
      <c r="R590" s="21" t="str">
        <f>IF(M590&lt;='Informações do financiamento'!$C$6,(N590*$C$2)/(1-(1/(1+$C$2)^('Informações do financiamento'!$C$6-M589)))+T590,"")</f>
        <v/>
      </c>
      <c r="S590" s="21" t="str">
        <f>IF(M590&lt;='Informações do financiamento'!$C$6,P590-R590,"")</f>
        <v/>
      </c>
      <c r="T590" s="22" t="str">
        <f t="shared" si="8"/>
        <v/>
      </c>
      <c r="U590" s="27"/>
    </row>
    <row r="591" spans="1:21" ht="20.25" customHeight="1">
      <c r="A591" s="27"/>
      <c r="B591" s="20" t="str">
        <f>IF(B590&lt;'Informações do financiamento'!$C$6,('Tabelas com amortização extra'!B590+1),"")</f>
        <v/>
      </c>
      <c r="C591" s="21" t="str">
        <f>IF(B591&lt;='Informações do financiamento'!$C$6,H590,"")</f>
        <v/>
      </c>
      <c r="D591" s="21" t="str">
        <f>IF(B591&lt;='Informações do financiamento'!$C$6,C591*($C$2),"")</f>
        <v/>
      </c>
      <c r="E591" s="21" t="str">
        <f>IF(B591&lt;='Informações do financiamento'!$C$6,C591+D591,"")</f>
        <v/>
      </c>
      <c r="F591" s="21" t="str">
        <f>IF(I590=0,IF(B591&lt;='Informações do financiamento'!$C$6,F590,""),IF(B591&lt;='Informações do financiamento'!$C$6,H590/('Informações do financiamento'!$C$6-B591+1),""))</f>
        <v/>
      </c>
      <c r="G591" s="21" t="str">
        <f>IF(B591&lt;='Informações do financiamento'!$C$6,F591+D591+I591,"")</f>
        <v/>
      </c>
      <c r="H591" s="21" t="str">
        <f>IF(B591&lt;='Informações do financiamento'!$C$6,E591-G591,"")</f>
        <v/>
      </c>
      <c r="I591" s="22" t="str">
        <f t="shared" si="6"/>
        <v/>
      </c>
      <c r="J591" s="38"/>
      <c r="K591" s="38"/>
      <c r="L591" s="38"/>
      <c r="M591" s="20" t="str">
        <f t="shared" si="7"/>
        <v/>
      </c>
      <c r="N591" s="21" t="str">
        <f>IF(M591&lt;='Informações do financiamento'!$C$6,S590,"")</f>
        <v/>
      </c>
      <c r="O591" s="21" t="str">
        <f>IF(M591&lt;='Informações do financiamento'!$C$6,N591*($C$2),"")</f>
        <v/>
      </c>
      <c r="P591" s="21" t="str">
        <f>IF(M591&lt;='Informações do financiamento'!$C$6,N591+O591,"")</f>
        <v/>
      </c>
      <c r="Q591" s="21" t="str">
        <f>IF(M591&lt;='Informações do financiamento'!$C$6,'Tabelas com amortização extra'!R591-'Tabelas com amortização extra'!O591,"")</f>
        <v/>
      </c>
      <c r="R591" s="21" t="str">
        <f>IF(M591&lt;='Informações do financiamento'!$C$6,(N591*$C$2)/(1-(1/(1+$C$2)^('Informações do financiamento'!$C$6-M590)))+T591,"")</f>
        <v/>
      </c>
      <c r="S591" s="21" t="str">
        <f>IF(M591&lt;='Informações do financiamento'!$C$6,P591-R591,"")</f>
        <v/>
      </c>
      <c r="T591" s="22" t="str">
        <f t="shared" si="8"/>
        <v/>
      </c>
      <c r="U591" s="27"/>
    </row>
    <row r="592" spans="1:21" ht="20.25" customHeight="1">
      <c r="A592" s="27"/>
      <c r="B592" s="20" t="str">
        <f>IF(B591&lt;'Informações do financiamento'!$C$6,('Tabelas com amortização extra'!B591+1),"")</f>
        <v/>
      </c>
      <c r="C592" s="21" t="str">
        <f>IF(B592&lt;='Informações do financiamento'!$C$6,H591,"")</f>
        <v/>
      </c>
      <c r="D592" s="21" t="str">
        <f>IF(B592&lt;='Informações do financiamento'!$C$6,C592*($C$2),"")</f>
        <v/>
      </c>
      <c r="E592" s="21" t="str">
        <f>IF(B592&lt;='Informações do financiamento'!$C$6,C592+D592,"")</f>
        <v/>
      </c>
      <c r="F592" s="21" t="str">
        <f>IF(I591=0,IF(B592&lt;='Informações do financiamento'!$C$6,F591,""),IF(B592&lt;='Informações do financiamento'!$C$6,H591/('Informações do financiamento'!$C$6-B592+1),""))</f>
        <v/>
      </c>
      <c r="G592" s="21" t="str">
        <f>IF(B592&lt;='Informações do financiamento'!$C$6,F592+D592+I592,"")</f>
        <v/>
      </c>
      <c r="H592" s="21" t="str">
        <f>IF(B592&lt;='Informações do financiamento'!$C$6,E592-G592,"")</f>
        <v/>
      </c>
      <c r="I592" s="22" t="str">
        <f t="shared" si="6"/>
        <v/>
      </c>
      <c r="J592" s="38"/>
      <c r="K592" s="38"/>
      <c r="L592" s="38"/>
      <c r="M592" s="20" t="str">
        <f t="shared" si="7"/>
        <v/>
      </c>
      <c r="N592" s="21" t="str">
        <f>IF(M592&lt;='Informações do financiamento'!$C$6,S591,"")</f>
        <v/>
      </c>
      <c r="O592" s="21" t="str">
        <f>IF(M592&lt;='Informações do financiamento'!$C$6,N592*($C$2),"")</f>
        <v/>
      </c>
      <c r="P592" s="21" t="str">
        <f>IF(M592&lt;='Informações do financiamento'!$C$6,N592+O592,"")</f>
        <v/>
      </c>
      <c r="Q592" s="21" t="str">
        <f>IF(M592&lt;='Informações do financiamento'!$C$6,'Tabelas com amortização extra'!R592-'Tabelas com amortização extra'!O592,"")</f>
        <v/>
      </c>
      <c r="R592" s="21" t="str">
        <f>IF(M592&lt;='Informações do financiamento'!$C$6,(N592*$C$2)/(1-(1/(1+$C$2)^('Informações do financiamento'!$C$6-M591)))+T592,"")</f>
        <v/>
      </c>
      <c r="S592" s="21" t="str">
        <f>IF(M592&lt;='Informações do financiamento'!$C$6,P592-R592,"")</f>
        <v/>
      </c>
      <c r="T592" s="22" t="str">
        <f t="shared" si="8"/>
        <v/>
      </c>
      <c r="U592" s="27"/>
    </row>
    <row r="593" spans="1:21" ht="20.25" customHeight="1">
      <c r="A593" s="27"/>
      <c r="B593" s="20" t="str">
        <f>IF(B592&lt;'Informações do financiamento'!$C$6,('Tabelas com amortização extra'!B592+1),"")</f>
        <v/>
      </c>
      <c r="C593" s="21" t="str">
        <f>IF(B593&lt;='Informações do financiamento'!$C$6,H592,"")</f>
        <v/>
      </c>
      <c r="D593" s="21" t="str">
        <f>IF(B593&lt;='Informações do financiamento'!$C$6,C593*($C$2),"")</f>
        <v/>
      </c>
      <c r="E593" s="21" t="str">
        <f>IF(B593&lt;='Informações do financiamento'!$C$6,C593+D593,"")</f>
        <v/>
      </c>
      <c r="F593" s="21" t="str">
        <f>IF(I592=0,IF(B593&lt;='Informações do financiamento'!$C$6,F592,""),IF(B593&lt;='Informações do financiamento'!$C$6,H592/('Informações do financiamento'!$C$6-B593+1),""))</f>
        <v/>
      </c>
      <c r="G593" s="21" t="str">
        <f>IF(B593&lt;='Informações do financiamento'!$C$6,F593+D593+I593,"")</f>
        <v/>
      </c>
      <c r="H593" s="21" t="str">
        <f>IF(B593&lt;='Informações do financiamento'!$C$6,E593-G593,"")</f>
        <v/>
      </c>
      <c r="I593" s="22" t="str">
        <f t="shared" si="6"/>
        <v/>
      </c>
      <c r="J593" s="38"/>
      <c r="K593" s="38"/>
      <c r="L593" s="38"/>
      <c r="M593" s="20" t="str">
        <f t="shared" si="7"/>
        <v/>
      </c>
      <c r="N593" s="21" t="str">
        <f>IF(M593&lt;='Informações do financiamento'!$C$6,S592,"")</f>
        <v/>
      </c>
      <c r="O593" s="21" t="str">
        <f>IF(M593&lt;='Informações do financiamento'!$C$6,N593*($C$2),"")</f>
        <v/>
      </c>
      <c r="P593" s="21" t="str">
        <f>IF(M593&lt;='Informações do financiamento'!$C$6,N593+O593,"")</f>
        <v/>
      </c>
      <c r="Q593" s="21" t="str">
        <f>IF(M593&lt;='Informações do financiamento'!$C$6,'Tabelas com amortização extra'!R593-'Tabelas com amortização extra'!O593,"")</f>
        <v/>
      </c>
      <c r="R593" s="21" t="str">
        <f>IF(M593&lt;='Informações do financiamento'!$C$6,(N593*$C$2)/(1-(1/(1+$C$2)^('Informações do financiamento'!$C$6-M592)))+T593,"")</f>
        <v/>
      </c>
      <c r="S593" s="21" t="str">
        <f>IF(M593&lt;='Informações do financiamento'!$C$6,P593-R593,"")</f>
        <v/>
      </c>
      <c r="T593" s="22" t="str">
        <f t="shared" si="8"/>
        <v/>
      </c>
      <c r="U593" s="27"/>
    </row>
    <row r="594" spans="1:21" ht="20.25" customHeight="1">
      <c r="A594" s="27"/>
      <c r="B594" s="20" t="str">
        <f>IF(B593&lt;'Informações do financiamento'!$C$6,('Tabelas com amortização extra'!B593+1),"")</f>
        <v/>
      </c>
      <c r="C594" s="21" t="str">
        <f>IF(B594&lt;='Informações do financiamento'!$C$6,H593,"")</f>
        <v/>
      </c>
      <c r="D594" s="21" t="str">
        <f>IF(B594&lt;='Informações do financiamento'!$C$6,C594*($C$2),"")</f>
        <v/>
      </c>
      <c r="E594" s="21" t="str">
        <f>IF(B594&lt;='Informações do financiamento'!$C$6,C594+D594,"")</f>
        <v/>
      </c>
      <c r="F594" s="21" t="str">
        <f>IF(I593=0,IF(B594&lt;='Informações do financiamento'!$C$6,F593,""),IF(B594&lt;='Informações do financiamento'!$C$6,H593/('Informações do financiamento'!$C$6-B594+1),""))</f>
        <v/>
      </c>
      <c r="G594" s="21" t="str">
        <f>IF(B594&lt;='Informações do financiamento'!$C$6,F594+D594+I594,"")</f>
        <v/>
      </c>
      <c r="H594" s="21" t="str">
        <f>IF(B594&lt;='Informações do financiamento'!$C$6,E594-G594,"")</f>
        <v/>
      </c>
      <c r="I594" s="22" t="str">
        <f t="shared" si="6"/>
        <v/>
      </c>
      <c r="J594" s="38"/>
      <c r="K594" s="38"/>
      <c r="L594" s="38"/>
      <c r="M594" s="20" t="str">
        <f t="shared" si="7"/>
        <v/>
      </c>
      <c r="N594" s="21" t="str">
        <f>IF(M594&lt;='Informações do financiamento'!$C$6,S593,"")</f>
        <v/>
      </c>
      <c r="O594" s="21" t="str">
        <f>IF(M594&lt;='Informações do financiamento'!$C$6,N594*($C$2),"")</f>
        <v/>
      </c>
      <c r="P594" s="21" t="str">
        <f>IF(M594&lt;='Informações do financiamento'!$C$6,N594+O594,"")</f>
        <v/>
      </c>
      <c r="Q594" s="21" t="str">
        <f>IF(M594&lt;='Informações do financiamento'!$C$6,'Tabelas com amortização extra'!R594-'Tabelas com amortização extra'!O594,"")</f>
        <v/>
      </c>
      <c r="R594" s="21" t="str">
        <f>IF(M594&lt;='Informações do financiamento'!$C$6,(N594*$C$2)/(1-(1/(1+$C$2)^('Informações do financiamento'!$C$6-M593)))+T594,"")</f>
        <v/>
      </c>
      <c r="S594" s="21" t="str">
        <f>IF(M594&lt;='Informações do financiamento'!$C$6,P594-R594,"")</f>
        <v/>
      </c>
      <c r="T594" s="22" t="str">
        <f t="shared" si="8"/>
        <v/>
      </c>
      <c r="U594" s="27"/>
    </row>
    <row r="595" spans="1:21" ht="20.25" customHeight="1">
      <c r="A595" s="27"/>
      <c r="B595" s="20" t="str">
        <f>IF(B594&lt;'Informações do financiamento'!$C$6,('Tabelas com amortização extra'!B594+1),"")</f>
        <v/>
      </c>
      <c r="C595" s="21" t="str">
        <f>IF(B595&lt;='Informações do financiamento'!$C$6,H594,"")</f>
        <v/>
      </c>
      <c r="D595" s="21" t="str">
        <f>IF(B595&lt;='Informações do financiamento'!$C$6,C595*($C$2),"")</f>
        <v/>
      </c>
      <c r="E595" s="21" t="str">
        <f>IF(B595&lt;='Informações do financiamento'!$C$6,C595+D595,"")</f>
        <v/>
      </c>
      <c r="F595" s="21" t="str">
        <f>IF(I594=0,IF(B595&lt;='Informações do financiamento'!$C$6,F594,""),IF(B595&lt;='Informações do financiamento'!$C$6,H594/('Informações do financiamento'!$C$6-B595+1),""))</f>
        <v/>
      </c>
      <c r="G595" s="21" t="str">
        <f>IF(B595&lt;='Informações do financiamento'!$C$6,F595+D595+I595,"")</f>
        <v/>
      </c>
      <c r="H595" s="21" t="str">
        <f>IF(B595&lt;='Informações do financiamento'!$C$6,E595-G595,"")</f>
        <v/>
      </c>
      <c r="I595" s="22" t="str">
        <f t="shared" si="6"/>
        <v/>
      </c>
      <c r="J595" s="38"/>
      <c r="K595" s="38"/>
      <c r="L595" s="38"/>
      <c r="M595" s="20" t="str">
        <f t="shared" si="7"/>
        <v/>
      </c>
      <c r="N595" s="21" t="str">
        <f>IF(M595&lt;='Informações do financiamento'!$C$6,S594,"")</f>
        <v/>
      </c>
      <c r="O595" s="21" t="str">
        <f>IF(M595&lt;='Informações do financiamento'!$C$6,N595*($C$2),"")</f>
        <v/>
      </c>
      <c r="P595" s="21" t="str">
        <f>IF(M595&lt;='Informações do financiamento'!$C$6,N595+O595,"")</f>
        <v/>
      </c>
      <c r="Q595" s="21" t="str">
        <f>IF(M595&lt;='Informações do financiamento'!$C$6,'Tabelas com amortização extra'!R595-'Tabelas com amortização extra'!O595,"")</f>
        <v/>
      </c>
      <c r="R595" s="21" t="str">
        <f>IF(M595&lt;='Informações do financiamento'!$C$6,(N595*$C$2)/(1-(1/(1+$C$2)^('Informações do financiamento'!$C$6-M594)))+T595,"")</f>
        <v/>
      </c>
      <c r="S595" s="21" t="str">
        <f>IF(M595&lt;='Informações do financiamento'!$C$6,P595-R595,"")</f>
        <v/>
      </c>
      <c r="T595" s="22" t="str">
        <f t="shared" si="8"/>
        <v/>
      </c>
      <c r="U595" s="27"/>
    </row>
    <row r="596" spans="1:21" ht="20.25" customHeight="1">
      <c r="A596" s="27"/>
      <c r="B596" s="20" t="str">
        <f>IF(B595&lt;'Informações do financiamento'!$C$6,('Tabelas com amortização extra'!B595+1),"")</f>
        <v/>
      </c>
      <c r="C596" s="21" t="str">
        <f>IF(B596&lt;='Informações do financiamento'!$C$6,H595,"")</f>
        <v/>
      </c>
      <c r="D596" s="21" t="str">
        <f>IF(B596&lt;='Informações do financiamento'!$C$6,C596*($C$2),"")</f>
        <v/>
      </c>
      <c r="E596" s="21" t="str">
        <f>IF(B596&lt;='Informações do financiamento'!$C$6,C596+D596,"")</f>
        <v/>
      </c>
      <c r="F596" s="21" t="str">
        <f>IF(I595=0,IF(B596&lt;='Informações do financiamento'!$C$6,F595,""),IF(B596&lt;='Informações do financiamento'!$C$6,H595/('Informações do financiamento'!$C$6-B596+1),""))</f>
        <v/>
      </c>
      <c r="G596" s="21" t="str">
        <f>IF(B596&lt;='Informações do financiamento'!$C$6,F596+D596+I596,"")</f>
        <v/>
      </c>
      <c r="H596" s="21" t="str">
        <f>IF(B596&lt;='Informações do financiamento'!$C$6,E596-G596,"")</f>
        <v/>
      </c>
      <c r="I596" s="22" t="str">
        <f t="shared" si="6"/>
        <v/>
      </c>
      <c r="J596" s="38"/>
      <c r="K596" s="38"/>
      <c r="L596" s="38"/>
      <c r="M596" s="20" t="str">
        <f t="shared" si="7"/>
        <v/>
      </c>
      <c r="N596" s="21" t="str">
        <f>IF(M596&lt;='Informações do financiamento'!$C$6,S595,"")</f>
        <v/>
      </c>
      <c r="O596" s="21" t="str">
        <f>IF(M596&lt;='Informações do financiamento'!$C$6,N596*($C$2),"")</f>
        <v/>
      </c>
      <c r="P596" s="21" t="str">
        <f>IF(M596&lt;='Informações do financiamento'!$C$6,N596+O596,"")</f>
        <v/>
      </c>
      <c r="Q596" s="21" t="str">
        <f>IF(M596&lt;='Informações do financiamento'!$C$6,'Tabelas com amortização extra'!R596-'Tabelas com amortização extra'!O596,"")</f>
        <v/>
      </c>
      <c r="R596" s="21" t="str">
        <f>IF(M596&lt;='Informações do financiamento'!$C$6,(N596*$C$2)/(1-(1/(1+$C$2)^('Informações do financiamento'!$C$6-M595)))+T596,"")</f>
        <v/>
      </c>
      <c r="S596" s="21" t="str">
        <f>IF(M596&lt;='Informações do financiamento'!$C$6,P596-R596,"")</f>
        <v/>
      </c>
      <c r="T596" s="22" t="str">
        <f t="shared" si="8"/>
        <v/>
      </c>
      <c r="U596" s="27"/>
    </row>
    <row r="597" spans="1:21" ht="20.25" customHeight="1">
      <c r="A597" s="27"/>
      <c r="B597" s="20" t="str">
        <f>IF(B596&lt;'Informações do financiamento'!$C$6,('Tabelas com amortização extra'!B596+1),"")</f>
        <v/>
      </c>
      <c r="C597" s="21" t="str">
        <f>IF(B597&lt;='Informações do financiamento'!$C$6,H596,"")</f>
        <v/>
      </c>
      <c r="D597" s="21" t="str">
        <f>IF(B597&lt;='Informações do financiamento'!$C$6,C597*($C$2),"")</f>
        <v/>
      </c>
      <c r="E597" s="21" t="str">
        <f>IF(B597&lt;='Informações do financiamento'!$C$6,C597+D597,"")</f>
        <v/>
      </c>
      <c r="F597" s="21" t="str">
        <f>IF(I596=0,IF(B597&lt;='Informações do financiamento'!$C$6,F596,""),IF(B597&lt;='Informações do financiamento'!$C$6,H596/('Informações do financiamento'!$C$6-B597+1),""))</f>
        <v/>
      </c>
      <c r="G597" s="21" t="str">
        <f>IF(B597&lt;='Informações do financiamento'!$C$6,F597+D597+I597,"")</f>
        <v/>
      </c>
      <c r="H597" s="21" t="str">
        <f>IF(B597&lt;='Informações do financiamento'!$C$6,E597-G597,"")</f>
        <v/>
      </c>
      <c r="I597" s="22" t="str">
        <f t="shared" si="6"/>
        <v/>
      </c>
      <c r="J597" s="38"/>
      <c r="K597" s="38"/>
      <c r="L597" s="38"/>
      <c r="M597" s="20" t="str">
        <f t="shared" si="7"/>
        <v/>
      </c>
      <c r="N597" s="21" t="str">
        <f>IF(M597&lt;='Informações do financiamento'!$C$6,S596,"")</f>
        <v/>
      </c>
      <c r="O597" s="21" t="str">
        <f>IF(M597&lt;='Informações do financiamento'!$C$6,N597*($C$2),"")</f>
        <v/>
      </c>
      <c r="P597" s="21" t="str">
        <f>IF(M597&lt;='Informações do financiamento'!$C$6,N597+O597,"")</f>
        <v/>
      </c>
      <c r="Q597" s="21" t="str">
        <f>IF(M597&lt;='Informações do financiamento'!$C$6,'Tabelas com amortização extra'!R597-'Tabelas com amortização extra'!O597,"")</f>
        <v/>
      </c>
      <c r="R597" s="21" t="str">
        <f>IF(M597&lt;='Informações do financiamento'!$C$6,(N597*$C$2)/(1-(1/(1+$C$2)^('Informações do financiamento'!$C$6-M596)))+T597,"")</f>
        <v/>
      </c>
      <c r="S597" s="21" t="str">
        <f>IF(M597&lt;='Informações do financiamento'!$C$6,P597-R597,"")</f>
        <v/>
      </c>
      <c r="T597" s="22" t="str">
        <f t="shared" si="8"/>
        <v/>
      </c>
      <c r="U597" s="27"/>
    </row>
    <row r="598" spans="1:21" ht="20.25" customHeight="1">
      <c r="A598" s="27"/>
      <c r="B598" s="20" t="str">
        <f>IF(B597&lt;'Informações do financiamento'!$C$6,('Tabelas com amortização extra'!B597+1),"")</f>
        <v/>
      </c>
      <c r="C598" s="21" t="str">
        <f>IF(B598&lt;='Informações do financiamento'!$C$6,H597,"")</f>
        <v/>
      </c>
      <c r="D598" s="21" t="str">
        <f>IF(B598&lt;='Informações do financiamento'!$C$6,C598*($C$2),"")</f>
        <v/>
      </c>
      <c r="E598" s="21" t="str">
        <f>IF(B598&lt;='Informações do financiamento'!$C$6,C598+D598,"")</f>
        <v/>
      </c>
      <c r="F598" s="21" t="str">
        <f>IF(I597=0,IF(B598&lt;='Informações do financiamento'!$C$6,F597,""),IF(B598&lt;='Informações do financiamento'!$C$6,H597/('Informações do financiamento'!$C$6-B598+1),""))</f>
        <v/>
      </c>
      <c r="G598" s="21" t="str">
        <f>IF(B598&lt;='Informações do financiamento'!$C$6,F598+D598+I598,"")</f>
        <v/>
      </c>
      <c r="H598" s="21" t="str">
        <f>IF(B598&lt;='Informações do financiamento'!$C$6,E598-G598,"")</f>
        <v/>
      </c>
      <c r="I598" s="22" t="str">
        <f t="shared" si="6"/>
        <v/>
      </c>
      <c r="J598" s="38"/>
      <c r="K598" s="38"/>
      <c r="L598" s="38"/>
      <c r="M598" s="20" t="str">
        <f t="shared" si="7"/>
        <v/>
      </c>
      <c r="N598" s="21" t="str">
        <f>IF(M598&lt;='Informações do financiamento'!$C$6,S597,"")</f>
        <v/>
      </c>
      <c r="O598" s="21" t="str">
        <f>IF(M598&lt;='Informações do financiamento'!$C$6,N598*($C$2),"")</f>
        <v/>
      </c>
      <c r="P598" s="21" t="str">
        <f>IF(M598&lt;='Informações do financiamento'!$C$6,N598+O598,"")</f>
        <v/>
      </c>
      <c r="Q598" s="21" t="str">
        <f>IF(M598&lt;='Informações do financiamento'!$C$6,'Tabelas com amortização extra'!R598-'Tabelas com amortização extra'!O598,"")</f>
        <v/>
      </c>
      <c r="R598" s="21" t="str">
        <f>IF(M598&lt;='Informações do financiamento'!$C$6,(N598*$C$2)/(1-(1/(1+$C$2)^('Informações do financiamento'!$C$6-M597)))+T598,"")</f>
        <v/>
      </c>
      <c r="S598" s="21" t="str">
        <f>IF(M598&lt;='Informações do financiamento'!$C$6,P598-R598,"")</f>
        <v/>
      </c>
      <c r="T598" s="22" t="str">
        <f t="shared" si="8"/>
        <v/>
      </c>
      <c r="U598" s="27"/>
    </row>
    <row r="599" spans="1:21" ht="20.25" customHeight="1">
      <c r="A599" s="27"/>
      <c r="B599" s="20" t="str">
        <f>IF(B598&lt;'Informações do financiamento'!$C$6,('Tabelas com amortização extra'!B598+1),"")</f>
        <v/>
      </c>
      <c r="C599" s="21" t="str">
        <f>IF(B599&lt;='Informações do financiamento'!$C$6,H598,"")</f>
        <v/>
      </c>
      <c r="D599" s="21" t="str">
        <f>IF(B599&lt;='Informações do financiamento'!$C$6,C599*($C$2),"")</f>
        <v/>
      </c>
      <c r="E599" s="21" t="str">
        <f>IF(B599&lt;='Informações do financiamento'!$C$6,C599+D599,"")</f>
        <v/>
      </c>
      <c r="F599" s="21" t="str">
        <f>IF(I598=0,IF(B599&lt;='Informações do financiamento'!$C$6,F598,""),IF(B599&lt;='Informações do financiamento'!$C$6,H598/('Informações do financiamento'!$C$6-B599+1),""))</f>
        <v/>
      </c>
      <c r="G599" s="21" t="str">
        <f>IF(B599&lt;='Informações do financiamento'!$C$6,F599+D599+I599,"")</f>
        <v/>
      </c>
      <c r="H599" s="21" t="str">
        <f>IF(B599&lt;='Informações do financiamento'!$C$6,E599-G599,"")</f>
        <v/>
      </c>
      <c r="I599" s="22" t="str">
        <f t="shared" si="6"/>
        <v/>
      </c>
      <c r="J599" s="38"/>
      <c r="K599" s="38"/>
      <c r="L599" s="38"/>
      <c r="M599" s="20" t="str">
        <f t="shared" si="7"/>
        <v/>
      </c>
      <c r="N599" s="21" t="str">
        <f>IF(M599&lt;='Informações do financiamento'!$C$6,S598,"")</f>
        <v/>
      </c>
      <c r="O599" s="21" t="str">
        <f>IF(M599&lt;='Informações do financiamento'!$C$6,N599*($C$2),"")</f>
        <v/>
      </c>
      <c r="P599" s="21" t="str">
        <f>IF(M599&lt;='Informações do financiamento'!$C$6,N599+O599,"")</f>
        <v/>
      </c>
      <c r="Q599" s="21" t="str">
        <f>IF(M599&lt;='Informações do financiamento'!$C$6,'Tabelas com amortização extra'!R599-'Tabelas com amortização extra'!O599,"")</f>
        <v/>
      </c>
      <c r="R599" s="21" t="str">
        <f>IF(M599&lt;='Informações do financiamento'!$C$6,(N599*$C$2)/(1-(1/(1+$C$2)^('Informações do financiamento'!$C$6-M598)))+T599,"")</f>
        <v/>
      </c>
      <c r="S599" s="21" t="str">
        <f>IF(M599&lt;='Informações do financiamento'!$C$6,P599-R599,"")</f>
        <v/>
      </c>
      <c r="T599" s="22" t="str">
        <f t="shared" si="8"/>
        <v/>
      </c>
      <c r="U599" s="27"/>
    </row>
    <row r="600" spans="1:21" ht="20.25" customHeight="1">
      <c r="A600" s="27"/>
      <c r="B600" s="20" t="str">
        <f>IF(B599&lt;'Informações do financiamento'!$C$6,('Tabelas com amortização extra'!B599+1),"")</f>
        <v/>
      </c>
      <c r="C600" s="21" t="str">
        <f>IF(B600&lt;='Informações do financiamento'!$C$6,H599,"")</f>
        <v/>
      </c>
      <c r="D600" s="21" t="str">
        <f>IF(B600&lt;='Informações do financiamento'!$C$6,C600*($C$2),"")</f>
        <v/>
      </c>
      <c r="E600" s="21" t="str">
        <f>IF(B600&lt;='Informações do financiamento'!$C$6,C600+D600,"")</f>
        <v/>
      </c>
      <c r="F600" s="21" t="str">
        <f>IF(I599=0,IF(B600&lt;='Informações do financiamento'!$C$6,F599,""),IF(B600&lt;='Informações do financiamento'!$C$6,H599/('Informações do financiamento'!$C$6-B600+1),""))</f>
        <v/>
      </c>
      <c r="G600" s="21" t="str">
        <f>IF(B600&lt;='Informações do financiamento'!$C$6,F600+D600+I600,"")</f>
        <v/>
      </c>
      <c r="H600" s="21" t="str">
        <f>IF(B600&lt;='Informações do financiamento'!$C$6,E600-G600,"")</f>
        <v/>
      </c>
      <c r="I600" s="22" t="str">
        <f t="shared" si="6"/>
        <v/>
      </c>
      <c r="J600" s="38"/>
      <c r="K600" s="38"/>
      <c r="L600" s="38"/>
      <c r="M600" s="20" t="str">
        <f t="shared" si="7"/>
        <v/>
      </c>
      <c r="N600" s="21" t="str">
        <f>IF(M600&lt;='Informações do financiamento'!$C$6,S599,"")</f>
        <v/>
      </c>
      <c r="O600" s="21" t="str">
        <f>IF(M600&lt;='Informações do financiamento'!$C$6,N600*($C$2),"")</f>
        <v/>
      </c>
      <c r="P600" s="21" t="str">
        <f>IF(M600&lt;='Informações do financiamento'!$C$6,N600+O600,"")</f>
        <v/>
      </c>
      <c r="Q600" s="21" t="str">
        <f>IF(M600&lt;='Informações do financiamento'!$C$6,'Tabelas com amortização extra'!R600-'Tabelas com amortização extra'!O600,"")</f>
        <v/>
      </c>
      <c r="R600" s="21" t="str">
        <f>IF(M600&lt;='Informações do financiamento'!$C$6,(N600*$C$2)/(1-(1/(1+$C$2)^('Informações do financiamento'!$C$6-M599)))+T600,"")</f>
        <v/>
      </c>
      <c r="S600" s="21" t="str">
        <f>IF(M600&lt;='Informações do financiamento'!$C$6,P600-R600,"")</f>
        <v/>
      </c>
      <c r="T600" s="22" t="str">
        <f t="shared" si="8"/>
        <v/>
      </c>
      <c r="U600" s="27"/>
    </row>
    <row r="601" spans="1:21" ht="20.25" customHeight="1">
      <c r="A601" s="27"/>
      <c r="B601" s="20" t="str">
        <f>IF(B600&lt;'Informações do financiamento'!$C$6,('Tabelas com amortização extra'!B600+1),"")</f>
        <v/>
      </c>
      <c r="C601" s="21" t="str">
        <f>IF(B601&lt;='Informações do financiamento'!$C$6,H600,"")</f>
        <v/>
      </c>
      <c r="D601" s="21" t="str">
        <f>IF(B601&lt;='Informações do financiamento'!$C$6,C601*($C$2),"")</f>
        <v/>
      </c>
      <c r="E601" s="21" t="str">
        <f>IF(B601&lt;='Informações do financiamento'!$C$6,C601+D601,"")</f>
        <v/>
      </c>
      <c r="F601" s="21" t="str">
        <f>IF(I600=0,IF(B601&lt;='Informações do financiamento'!$C$6,F600,""),IF(B601&lt;='Informações do financiamento'!$C$6,H600/('Informações do financiamento'!$C$6-B601+1),""))</f>
        <v/>
      </c>
      <c r="G601" s="21" t="str">
        <f>IF(B601&lt;='Informações do financiamento'!$C$6,F601+D601+I601,"")</f>
        <v/>
      </c>
      <c r="H601" s="21" t="str">
        <f>IF(B601&lt;='Informações do financiamento'!$C$6,E601-G601,"")</f>
        <v/>
      </c>
      <c r="I601" s="22" t="str">
        <f t="shared" si="6"/>
        <v/>
      </c>
      <c r="J601" s="38"/>
      <c r="K601" s="38"/>
      <c r="L601" s="38"/>
      <c r="M601" s="20" t="str">
        <f t="shared" si="7"/>
        <v/>
      </c>
      <c r="N601" s="21" t="str">
        <f>IF(M601&lt;='Informações do financiamento'!$C$6,S600,"")</f>
        <v/>
      </c>
      <c r="O601" s="21" t="str">
        <f>IF(M601&lt;='Informações do financiamento'!$C$6,N601*($C$2),"")</f>
        <v/>
      </c>
      <c r="P601" s="21" t="str">
        <f>IF(M601&lt;='Informações do financiamento'!$C$6,N601+O601,"")</f>
        <v/>
      </c>
      <c r="Q601" s="21" t="str">
        <f>IF(M601&lt;='Informações do financiamento'!$C$6,'Tabelas com amortização extra'!R601-'Tabelas com amortização extra'!O601,"")</f>
        <v/>
      </c>
      <c r="R601" s="21" t="str">
        <f>IF(M601&lt;='Informações do financiamento'!$C$6,(N601*$C$2)/(1-(1/(1+$C$2)^('Informações do financiamento'!$C$6-M600)))+T601,"")</f>
        <v/>
      </c>
      <c r="S601" s="21" t="str">
        <f>IF(M601&lt;='Informações do financiamento'!$C$6,P601-R601,"")</f>
        <v/>
      </c>
      <c r="T601" s="22" t="str">
        <f t="shared" si="8"/>
        <v/>
      </c>
      <c r="U601" s="27"/>
    </row>
    <row r="602" spans="1:21" ht="20.25" customHeight="1">
      <c r="A602" s="27"/>
      <c r="B602" s="20" t="str">
        <f>IF(B601&lt;'Informações do financiamento'!$C$6,('Tabelas com amortização extra'!B601+1),"")</f>
        <v/>
      </c>
      <c r="C602" s="21" t="str">
        <f>IF(B602&lt;='Informações do financiamento'!$C$6,H601,"")</f>
        <v/>
      </c>
      <c r="D602" s="21" t="str">
        <f>IF(B602&lt;='Informações do financiamento'!$C$6,C602*($C$2),"")</f>
        <v/>
      </c>
      <c r="E602" s="21" t="str">
        <f>IF(B602&lt;='Informações do financiamento'!$C$6,C602+D602,"")</f>
        <v/>
      </c>
      <c r="F602" s="21" t="str">
        <f>IF(I601=0,IF(B602&lt;='Informações do financiamento'!$C$6,F601,""),IF(B602&lt;='Informações do financiamento'!$C$6,H601/('Informações do financiamento'!$C$6-B602+1),""))</f>
        <v/>
      </c>
      <c r="G602" s="21" t="str">
        <f>IF(B602&lt;='Informações do financiamento'!$C$6,F602+D602+I602,"")</f>
        <v/>
      </c>
      <c r="H602" s="21" t="str">
        <f>IF(B602&lt;='Informações do financiamento'!$C$6,E602-G602,"")</f>
        <v/>
      </c>
      <c r="I602" s="22" t="str">
        <f t="shared" si="6"/>
        <v/>
      </c>
      <c r="J602" s="38"/>
      <c r="K602" s="38"/>
      <c r="L602" s="38"/>
      <c r="M602" s="20" t="str">
        <f t="shared" si="7"/>
        <v/>
      </c>
      <c r="N602" s="21" t="str">
        <f>IF(M602&lt;='Informações do financiamento'!$C$6,S601,"")</f>
        <v/>
      </c>
      <c r="O602" s="21" t="str">
        <f>IF(M602&lt;='Informações do financiamento'!$C$6,N602*($C$2),"")</f>
        <v/>
      </c>
      <c r="P602" s="21" t="str">
        <f>IF(M602&lt;='Informações do financiamento'!$C$6,N602+O602,"")</f>
        <v/>
      </c>
      <c r="Q602" s="21" t="str">
        <f>IF(M602&lt;='Informações do financiamento'!$C$6,'Tabelas com amortização extra'!R602-'Tabelas com amortização extra'!O602,"")</f>
        <v/>
      </c>
      <c r="R602" s="21" t="str">
        <f>IF(M602&lt;='Informações do financiamento'!$C$6,(N602*$C$2)/(1-(1/(1+$C$2)^('Informações do financiamento'!$C$6-M601)))+T602,"")</f>
        <v/>
      </c>
      <c r="S602" s="21" t="str">
        <f>IF(M602&lt;='Informações do financiamento'!$C$6,P602-R602,"")</f>
        <v/>
      </c>
      <c r="T602" s="22" t="str">
        <f t="shared" si="8"/>
        <v/>
      </c>
      <c r="U602" s="27"/>
    </row>
    <row r="603" spans="1:21" ht="20.25" customHeight="1">
      <c r="A603" s="27"/>
      <c r="B603" s="20" t="str">
        <f>IF(B602&lt;'Informações do financiamento'!$C$6,('Tabelas com amortização extra'!B602+1),"")</f>
        <v/>
      </c>
      <c r="C603" s="21" t="str">
        <f>IF(B603&lt;='Informações do financiamento'!$C$6,H602,"")</f>
        <v/>
      </c>
      <c r="D603" s="21" t="str">
        <f>IF(B603&lt;='Informações do financiamento'!$C$6,C603*($C$2),"")</f>
        <v/>
      </c>
      <c r="E603" s="21" t="str">
        <f>IF(B603&lt;='Informações do financiamento'!$C$6,C603+D603,"")</f>
        <v/>
      </c>
      <c r="F603" s="21" t="str">
        <f>IF(I602=0,IF(B603&lt;='Informações do financiamento'!$C$6,F602,""),IF(B603&lt;='Informações do financiamento'!$C$6,H602/('Informações do financiamento'!$C$6-B603+1),""))</f>
        <v/>
      </c>
      <c r="G603" s="21" t="str">
        <f>IF(B603&lt;='Informações do financiamento'!$C$6,F603+D603+I603,"")</f>
        <v/>
      </c>
      <c r="H603" s="21" t="str">
        <f>IF(B603&lt;='Informações do financiamento'!$C$6,E603-G603,"")</f>
        <v/>
      </c>
      <c r="I603" s="22" t="str">
        <f t="shared" si="6"/>
        <v/>
      </c>
      <c r="J603" s="38"/>
      <c r="K603" s="38"/>
      <c r="L603" s="38"/>
      <c r="M603" s="20" t="str">
        <f t="shared" si="7"/>
        <v/>
      </c>
      <c r="N603" s="21" t="str">
        <f>IF(M603&lt;='Informações do financiamento'!$C$6,S602,"")</f>
        <v/>
      </c>
      <c r="O603" s="21" t="str">
        <f>IF(M603&lt;='Informações do financiamento'!$C$6,N603*($C$2),"")</f>
        <v/>
      </c>
      <c r="P603" s="21" t="str">
        <f>IF(M603&lt;='Informações do financiamento'!$C$6,N603+O603,"")</f>
        <v/>
      </c>
      <c r="Q603" s="21" t="str">
        <f>IF(M603&lt;='Informações do financiamento'!$C$6,'Tabelas com amortização extra'!R603-'Tabelas com amortização extra'!O603,"")</f>
        <v/>
      </c>
      <c r="R603" s="21" t="str">
        <f>IF(M603&lt;='Informações do financiamento'!$C$6,(N603*$C$2)/(1-(1/(1+$C$2)^('Informações do financiamento'!$C$6-M602)))+T603,"")</f>
        <v/>
      </c>
      <c r="S603" s="21" t="str">
        <f>IF(M603&lt;='Informações do financiamento'!$C$6,P603-R603,"")</f>
        <v/>
      </c>
      <c r="T603" s="22" t="str">
        <f t="shared" si="8"/>
        <v/>
      </c>
      <c r="U603" s="27"/>
    </row>
    <row r="604" spans="1:21" ht="20.25" customHeight="1">
      <c r="A604" s="27"/>
      <c r="B604" s="20" t="str">
        <f>IF(B603&lt;'Informações do financiamento'!$C$6,('Tabelas com amortização extra'!B603+1),"")</f>
        <v/>
      </c>
      <c r="C604" s="21" t="str">
        <f>IF(B604&lt;='Informações do financiamento'!$C$6,H603,"")</f>
        <v/>
      </c>
      <c r="D604" s="21" t="str">
        <f>IF(B604&lt;='Informações do financiamento'!$C$6,C604*($C$2),"")</f>
        <v/>
      </c>
      <c r="E604" s="21" t="str">
        <f>IF(B604&lt;='Informações do financiamento'!$C$6,C604+D604,"")</f>
        <v/>
      </c>
      <c r="F604" s="21" t="str">
        <f>IF(I603=0,IF(B604&lt;='Informações do financiamento'!$C$6,F603,""),IF(B604&lt;='Informações do financiamento'!$C$6,H603/('Informações do financiamento'!$C$6-B604+1),""))</f>
        <v/>
      </c>
      <c r="G604" s="21" t="str">
        <f>IF(B604&lt;='Informações do financiamento'!$C$6,F604+D604+I604,"")</f>
        <v/>
      </c>
      <c r="H604" s="21" t="str">
        <f>IF(B604&lt;='Informações do financiamento'!$C$6,E604-G604,"")</f>
        <v/>
      </c>
      <c r="I604" s="22" t="str">
        <f t="shared" si="6"/>
        <v/>
      </c>
      <c r="J604" s="38"/>
      <c r="K604" s="38"/>
      <c r="L604" s="38"/>
      <c r="M604" s="24" t="str">
        <f t="shared" si="7"/>
        <v/>
      </c>
      <c r="N604" s="25" t="str">
        <f>IF(M604&lt;='Informações do financiamento'!$C$6,S603,"")</f>
        <v/>
      </c>
      <c r="O604" s="25" t="str">
        <f>IF(M604&lt;='Informações do financiamento'!$C$6,N604*($C$2),"")</f>
        <v/>
      </c>
      <c r="P604" s="25" t="str">
        <f>IF(M604&lt;='Informações do financiamento'!$C$6,N604+O604,"")</f>
        <v/>
      </c>
      <c r="Q604" s="25" t="str">
        <f>IF(M604&lt;='Informações do financiamento'!$C$6,'Tabelas com amortização extra'!R604-'Tabelas com amortização extra'!O604,"")</f>
        <v/>
      </c>
      <c r="R604" s="25" t="str">
        <f>IF(M604&lt;='Informações do financiamento'!$C$6,(N604*$C$2)/(1-(1/(1+$C$2)^('Informações do financiamento'!$C$6-M603)))+T604,"")</f>
        <v/>
      </c>
      <c r="S604" s="25" t="str">
        <f>IF(M604&lt;='Informações do financiamento'!$C$6,P604-R604,"")</f>
        <v/>
      </c>
      <c r="T604" s="22" t="str">
        <f t="shared" si="8"/>
        <v/>
      </c>
      <c r="U604" s="27"/>
    </row>
    <row r="605" spans="1:21" ht="20.25" customHeight="1">
      <c r="A605" s="27"/>
      <c r="B605" s="24" t="str">
        <f>IF(B604&lt;'Informações do financiamento'!$C$6,('Tabelas com amortização extra'!B604+1),"")</f>
        <v/>
      </c>
      <c r="C605" s="25" t="str">
        <f>IF(B605&lt;='Informações do financiamento'!$C$6,H604,"")</f>
        <v/>
      </c>
      <c r="D605" s="25" t="str">
        <f>IF(B605&lt;='Informações do financiamento'!$C$6,C605*($C$2),"")</f>
        <v/>
      </c>
      <c r="E605" s="25" t="str">
        <f>IF(B605&lt;='Informações do financiamento'!$C$6,C605+D605,"")</f>
        <v/>
      </c>
      <c r="F605" s="25" t="str">
        <f>IF(I604=0,IF(B605&lt;='Informações do financiamento'!$C$6,F604,""),IF(B605&lt;='Informações do financiamento'!$C$6,H604/('Informações do financiamento'!$C$6-B605+1),""))</f>
        <v/>
      </c>
      <c r="G605" s="25" t="str">
        <f>IF(B605&lt;='Informações do financiamento'!$C$6,F605+D605+I605,"")</f>
        <v/>
      </c>
      <c r="H605" s="25" t="str">
        <f>IF(B605&lt;='Informações do financiamento'!$C$6,E605-G605,"")</f>
        <v/>
      </c>
      <c r="I605" s="22" t="str">
        <f t="shared" si="6"/>
        <v/>
      </c>
      <c r="J605" s="38"/>
      <c r="K605" s="38"/>
      <c r="L605" s="38"/>
      <c r="M605" s="24" t="str">
        <f t="shared" ref="M605" si="9">B605</f>
        <v/>
      </c>
      <c r="N605" s="25" t="str">
        <f>IF(M605&lt;='Informações do financiamento'!$C$6,S604,"")</f>
        <v/>
      </c>
      <c r="O605" s="25" t="str">
        <f>IF(M605&lt;='Informações do financiamento'!$C$6,N605*($C$2),"")</f>
        <v/>
      </c>
      <c r="P605" s="25" t="str">
        <f>IF(M605&lt;='Informações do financiamento'!$C$6,N605+O605,"")</f>
        <v/>
      </c>
      <c r="Q605" s="25" t="str">
        <f>IF(M605&lt;='Informações do financiamento'!$C$6,'Tabelas com amortização extra'!R605-'Tabelas com amortização extra'!O605,"")</f>
        <v/>
      </c>
      <c r="R605" s="25" t="str">
        <f>IF(M605&lt;='Informações do financiamento'!$C$6,(N605*$C$2)/(1-(1/(1+$C$2)^('Informações do financiamento'!$C$6-M604)))+T605,"")</f>
        <v/>
      </c>
      <c r="S605" s="25" t="str">
        <f>IF(M605&lt;='Informações do financiamento'!$C$6,P605-R605,"")</f>
        <v/>
      </c>
      <c r="T605" s="22" t="str">
        <f t="shared" ref="T605" si="10">IF(M605&lt;&gt;"",0,"")</f>
        <v/>
      </c>
      <c r="U605" s="27"/>
    </row>
    <row r="606" spans="1:21" ht="20.25" customHeight="1">
      <c r="A606" s="27"/>
      <c r="B606" s="36"/>
      <c r="C606" s="35"/>
      <c r="D606" s="35"/>
      <c r="E606" s="35"/>
      <c r="F606" s="35"/>
      <c r="G606" s="35"/>
      <c r="H606" s="35"/>
      <c r="I606" s="35" t="str">
        <f t="shared" si="6"/>
        <v/>
      </c>
      <c r="J606" s="35"/>
      <c r="K606" s="35"/>
      <c r="L606" s="35"/>
      <c r="M606" s="36"/>
      <c r="N606" s="35"/>
      <c r="O606" s="35"/>
      <c r="P606" s="35"/>
      <c r="Q606" s="36"/>
      <c r="R606" s="36"/>
      <c r="S606" s="36"/>
      <c r="T606" s="27" t="str">
        <f t="shared" si="8"/>
        <v/>
      </c>
      <c r="U606" s="27"/>
    </row>
    <row r="607" spans="1:21" ht="20.25" customHeight="1">
      <c r="A607" s="27"/>
      <c r="B607" s="36"/>
      <c r="C607" s="35"/>
      <c r="D607" s="35"/>
      <c r="E607" s="35"/>
      <c r="F607" s="35"/>
      <c r="G607" s="35"/>
      <c r="H607" s="35"/>
      <c r="I607" s="35" t="str">
        <f t="shared" si="6"/>
        <v/>
      </c>
      <c r="J607" s="35"/>
      <c r="K607" s="35"/>
      <c r="L607" s="35"/>
      <c r="M607" s="36"/>
      <c r="N607" s="35"/>
      <c r="O607" s="35"/>
      <c r="P607" s="35"/>
      <c r="Q607" s="36"/>
      <c r="R607" s="36"/>
      <c r="S607" s="36"/>
      <c r="T607" s="27" t="str">
        <f t="shared" si="8"/>
        <v/>
      </c>
      <c r="U607" s="27"/>
    </row>
    <row r="608" spans="1:21" ht="20.25" customHeight="1">
      <c r="A608" s="27"/>
      <c r="B608" s="36"/>
      <c r="C608" s="35"/>
      <c r="D608" s="35"/>
      <c r="E608" s="35"/>
      <c r="F608" s="35"/>
      <c r="G608" s="35"/>
      <c r="H608" s="35"/>
      <c r="I608" s="35" t="str">
        <f t="shared" si="6"/>
        <v/>
      </c>
      <c r="J608" s="35"/>
      <c r="K608" s="35"/>
      <c r="L608" s="35"/>
      <c r="M608" s="36"/>
      <c r="N608" s="35"/>
      <c r="O608" s="35"/>
      <c r="P608" s="35"/>
      <c r="Q608" s="36"/>
      <c r="R608" s="36"/>
      <c r="S608" s="36"/>
      <c r="T608" s="27" t="str">
        <f t="shared" si="8"/>
        <v/>
      </c>
      <c r="U608" s="27"/>
    </row>
    <row r="609" spans="1:21" ht="20.25" customHeight="1">
      <c r="A609" s="27"/>
      <c r="B609" s="36"/>
      <c r="C609" s="35"/>
      <c r="D609" s="35"/>
      <c r="E609" s="35"/>
      <c r="F609" s="35"/>
      <c r="G609" s="35"/>
      <c r="H609" s="35"/>
      <c r="I609" s="35" t="str">
        <f t="shared" si="6"/>
        <v/>
      </c>
      <c r="J609" s="35"/>
      <c r="K609" s="35"/>
      <c r="L609" s="35"/>
      <c r="M609" s="36"/>
      <c r="N609" s="35"/>
      <c r="O609" s="35"/>
      <c r="P609" s="35"/>
      <c r="Q609" s="36"/>
      <c r="R609" s="36"/>
      <c r="S609" s="36"/>
      <c r="T609" s="27" t="str">
        <f t="shared" si="8"/>
        <v/>
      </c>
      <c r="U609" s="27"/>
    </row>
    <row r="610" spans="1:21" ht="20.25" customHeight="1">
      <c r="A610" s="27"/>
      <c r="B610" s="36"/>
      <c r="C610" s="35"/>
      <c r="D610" s="35"/>
      <c r="E610" s="35"/>
      <c r="F610" s="35"/>
      <c r="G610" s="35"/>
      <c r="H610" s="35"/>
      <c r="I610" s="35" t="str">
        <f t="shared" si="6"/>
        <v/>
      </c>
      <c r="J610" s="35"/>
      <c r="K610" s="35"/>
      <c r="L610" s="35"/>
      <c r="M610" s="36"/>
      <c r="N610" s="35"/>
      <c r="O610" s="35"/>
      <c r="P610" s="35"/>
      <c r="Q610" s="36"/>
      <c r="R610" s="36"/>
      <c r="S610" s="36"/>
      <c r="T610" s="27" t="str">
        <f t="shared" si="8"/>
        <v/>
      </c>
      <c r="U610" s="27"/>
    </row>
    <row r="611" spans="1:21" ht="20.25" customHeight="1">
      <c r="A611" s="27"/>
      <c r="B611" s="36"/>
      <c r="C611" s="35"/>
      <c r="D611" s="35"/>
      <c r="E611" s="35"/>
      <c r="F611" s="35"/>
      <c r="G611" s="35"/>
      <c r="H611" s="35"/>
      <c r="I611" s="35" t="str">
        <f t="shared" si="6"/>
        <v/>
      </c>
      <c r="J611" s="35"/>
      <c r="K611" s="35"/>
      <c r="L611" s="35"/>
      <c r="M611" s="36"/>
      <c r="N611" s="35"/>
      <c r="O611" s="35"/>
      <c r="P611" s="35"/>
      <c r="Q611" s="36"/>
      <c r="R611" s="36"/>
      <c r="S611" s="36"/>
      <c r="T611" s="27" t="str">
        <f t="shared" si="8"/>
        <v/>
      </c>
      <c r="U611" s="27"/>
    </row>
    <row r="612" spans="1:21" ht="20.25" customHeight="1">
      <c r="A612" s="27"/>
      <c r="B612" s="36"/>
      <c r="C612" s="35"/>
      <c r="D612" s="35"/>
      <c r="E612" s="35"/>
      <c r="F612" s="35"/>
      <c r="G612" s="35"/>
      <c r="H612" s="35"/>
      <c r="I612" s="35" t="str">
        <f t="shared" si="6"/>
        <v/>
      </c>
      <c r="J612" s="35"/>
      <c r="K612" s="35"/>
      <c r="L612" s="35"/>
      <c r="M612" s="36"/>
      <c r="N612" s="35"/>
      <c r="O612" s="35"/>
      <c r="P612" s="35"/>
      <c r="Q612" s="36"/>
      <c r="R612" s="36"/>
      <c r="S612" s="36"/>
      <c r="T612" s="27" t="str">
        <f t="shared" si="8"/>
        <v/>
      </c>
      <c r="U612" s="27"/>
    </row>
    <row r="613" spans="1:21" ht="20.25" customHeight="1">
      <c r="A613" s="27"/>
      <c r="B613" s="36"/>
      <c r="C613" s="35"/>
      <c r="D613" s="35"/>
      <c r="E613" s="35"/>
      <c r="F613" s="35"/>
      <c r="G613" s="35"/>
      <c r="H613" s="35"/>
      <c r="I613" s="35" t="str">
        <f t="shared" si="6"/>
        <v/>
      </c>
      <c r="J613" s="35"/>
      <c r="K613" s="35"/>
      <c r="L613" s="35"/>
      <c r="M613" s="36"/>
      <c r="N613" s="35"/>
      <c r="O613" s="35"/>
      <c r="P613" s="35"/>
      <c r="Q613" s="36"/>
      <c r="R613" s="36"/>
      <c r="S613" s="36"/>
      <c r="T613" s="27" t="str">
        <f t="shared" si="8"/>
        <v/>
      </c>
      <c r="U613" s="27"/>
    </row>
    <row r="614" spans="1:21" ht="20.25" customHeight="1">
      <c r="A614" s="27"/>
      <c r="B614" s="36"/>
      <c r="C614" s="35"/>
      <c r="D614" s="35"/>
      <c r="E614" s="35"/>
      <c r="F614" s="35"/>
      <c r="G614" s="35"/>
      <c r="H614" s="35"/>
      <c r="I614" s="35" t="str">
        <f t="shared" si="6"/>
        <v/>
      </c>
      <c r="J614" s="35"/>
      <c r="K614" s="35"/>
      <c r="L614" s="35"/>
      <c r="M614" s="36"/>
      <c r="N614" s="35"/>
      <c r="O614" s="35"/>
      <c r="P614" s="35"/>
      <c r="Q614" s="36"/>
      <c r="R614" s="36"/>
      <c r="S614" s="36"/>
      <c r="T614" s="27" t="str">
        <f t="shared" si="8"/>
        <v/>
      </c>
      <c r="U614" s="27"/>
    </row>
    <row r="615" spans="1:21" ht="20.25" customHeight="1">
      <c r="A615" s="27"/>
      <c r="B615" s="36"/>
      <c r="C615" s="35"/>
      <c r="D615" s="35"/>
      <c r="E615" s="35"/>
      <c r="F615" s="35"/>
      <c r="G615" s="35"/>
      <c r="H615" s="35"/>
      <c r="I615" s="35" t="str">
        <f t="shared" si="6"/>
        <v/>
      </c>
      <c r="J615" s="35"/>
      <c r="K615" s="35"/>
      <c r="L615" s="35"/>
      <c r="M615" s="36"/>
      <c r="N615" s="35"/>
      <c r="O615" s="35"/>
      <c r="P615" s="35"/>
      <c r="Q615" s="36"/>
      <c r="R615" s="36"/>
      <c r="S615" s="36"/>
      <c r="T615" s="27" t="str">
        <f t="shared" si="8"/>
        <v/>
      </c>
      <c r="U615" s="27"/>
    </row>
  </sheetData>
  <mergeCells count="2">
    <mergeCell ref="B4:I4"/>
    <mergeCell ref="M4:T4"/>
  </mergeCells>
  <conditionalFormatting sqref="B6:I605 T6:T605">
    <cfRule type="notContainsBlanks" dxfId="1" priority="1">
      <formula>LEN(TRIM(B6))&gt;0</formula>
    </cfRule>
  </conditionalFormatting>
  <conditionalFormatting sqref="M6:T605 M606:S615">
    <cfRule type="notContainsBlanks" dxfId="0" priority="2">
      <formula>LEN(TRIM(M6))&gt;0</formula>
    </cfRule>
  </conditionalFormatting>
  <pageMargins left="0.511811024" right="0.511811024" top="0.78740157499999996" bottom="0.78740157499999996" header="0" footer="0"/>
  <pageSetup orientation="landscape"/>
  <headerFooter>
    <oddFooter>&amp;R_x000D_#008000 [ CLASSIFICAÇÃO: PÚBLICA ]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P18"/>
  <sheetViews>
    <sheetView workbookViewId="0">
      <selection activeCell="G16" sqref="G16"/>
    </sheetView>
  </sheetViews>
  <sheetFormatPr defaultColWidth="14.453125" defaultRowHeight="15" customHeight="1"/>
  <cols>
    <col min="1" max="1" width="5.54296875" customWidth="1"/>
    <col min="13" max="13" width="45.54296875" customWidth="1"/>
  </cols>
  <sheetData>
    <row r="1" spans="1:16">
      <c r="A1" s="1"/>
      <c r="B1" s="55" t="s">
        <v>30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  <c r="N1" s="1"/>
      <c r="O1" s="1"/>
      <c r="P1" s="1"/>
    </row>
    <row r="2" spans="1:16">
      <c r="A2" s="1"/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  <c r="N2" s="1"/>
      <c r="O2" s="1"/>
      <c r="P2" s="1"/>
    </row>
    <row r="3" spans="1:16">
      <c r="A3" s="1"/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  <c r="N3" s="1"/>
      <c r="O3" s="1"/>
      <c r="P3" s="1"/>
    </row>
    <row r="4" spans="1:16">
      <c r="A4" s="1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  <c r="N4" s="1"/>
      <c r="O4" s="1"/>
      <c r="P4" s="1"/>
    </row>
    <row r="5" spans="1:16">
      <c r="A5" s="1"/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  <c r="N5" s="1"/>
      <c r="O5" s="1"/>
      <c r="P5" s="1"/>
    </row>
    <row r="6" spans="1:16">
      <c r="A6" s="1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6"/>
      <c r="N6" s="1"/>
      <c r="O6" s="1"/>
      <c r="P6" s="1"/>
    </row>
    <row r="7" spans="1:16">
      <c r="A7" s="1"/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6"/>
      <c r="N7" s="1"/>
      <c r="O7" s="1"/>
      <c r="P7" s="1"/>
    </row>
    <row r="8" spans="1:16">
      <c r="A8" s="1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6"/>
      <c r="N8" s="1"/>
      <c r="O8" s="1"/>
      <c r="P8" s="1"/>
    </row>
    <row r="9" spans="1:16">
      <c r="A9" s="1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1"/>
      <c r="O9" s="1"/>
      <c r="P9" s="1"/>
    </row>
    <row r="10" spans="1:16">
      <c r="A10" s="1"/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1"/>
      <c r="O10" s="1"/>
      <c r="P10" s="1"/>
    </row>
    <row r="11" spans="1:16">
      <c r="A11" s="1"/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/>
      <c r="N11" s="1"/>
      <c r="O11" s="1"/>
      <c r="P11" s="1"/>
    </row>
    <row r="12" spans="1:16">
      <c r="A12" s="1"/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  <c r="N12" s="1"/>
      <c r="O12" s="1"/>
      <c r="P12" s="1"/>
    </row>
    <row r="13" spans="1:16">
      <c r="A13" s="1"/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6"/>
      <c r="N13" s="1"/>
      <c r="O13" s="1"/>
      <c r="P13" s="1"/>
    </row>
    <row r="14" spans="1:16">
      <c r="A14" s="1"/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9"/>
      <c r="N14" s="1"/>
      <c r="O14" s="1"/>
      <c r="P14" s="1"/>
    </row>
    <row r="15" spans="1:16">
      <c r="A15" s="1"/>
      <c r="B15" s="2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mergeCells count="1">
    <mergeCell ref="B1:M14"/>
  </mergeCells>
  <hyperlinks>
    <hyperlink ref="B1" r:id="rId1" xr:uid="{00000000-0004-0000-0400-000000000000}"/>
  </hyperlinks>
  <pageMargins left="0.511811024" right="0.511811024" top="0.78740157499999996" bottom="0.78740157499999996" header="0.31496062000000002" footer="0.31496062000000002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7DDF62295264194C1AF902200FA7E" ma:contentTypeVersion="6" ma:contentTypeDescription="Create a new document." ma:contentTypeScope="" ma:versionID="25cd55d82e1f46b4f5f5d60c85d3a6f3">
  <xsd:schema xmlns:xsd="http://www.w3.org/2001/XMLSchema" xmlns:xs="http://www.w3.org/2001/XMLSchema" xmlns:p="http://schemas.microsoft.com/office/2006/metadata/properties" xmlns:ns3="b727123b-8aea-4ed1-b872-c55fbe9e1cc5" targetNamespace="http://schemas.microsoft.com/office/2006/metadata/properties" ma:root="true" ma:fieldsID="f79c850cfb975cecf7cb875c3951add0" ns3:_="">
    <xsd:import namespace="b727123b-8aea-4ed1-b872-c55fbe9e1cc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7123b-8aea-4ed1-b872-c55fbe9e1cc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27123b-8aea-4ed1-b872-c55fbe9e1cc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68EF23-8A20-47B4-A241-D07DB4BCB0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27123b-8aea-4ed1-b872-c55fbe9e1c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AD16EA-93F4-4743-AE87-5BF564FC0A55}">
  <ds:schemaRefs>
    <ds:schemaRef ds:uri="http://schemas.microsoft.com/office/2006/metadata/properties"/>
    <ds:schemaRef ds:uri="http://schemas.microsoft.com/office/infopath/2007/PartnerControls"/>
    <ds:schemaRef ds:uri="b727123b-8aea-4ed1-b872-c55fbe9e1cc5"/>
  </ds:schemaRefs>
</ds:datastoreItem>
</file>

<file path=customXml/itemProps3.xml><?xml version="1.0" encoding="utf-8"?>
<ds:datastoreItem xmlns:ds="http://schemas.openxmlformats.org/officeDocument/2006/customXml" ds:itemID="{E85211D3-0CD0-476A-93DC-772105665D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Orientações</vt:lpstr>
      <vt:lpstr>Informações do financiamento</vt:lpstr>
      <vt:lpstr>Tabela SAC x Prime</vt:lpstr>
      <vt:lpstr>Tabelas com amortização extra</vt:lpstr>
      <vt:lpstr>Abra sua conta Rico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Frigini</dc:creator>
  <cp:keywords/>
  <dc:description/>
  <cp:lastModifiedBy>Alessandra Vinco Aguiar Calixto Madureira</cp:lastModifiedBy>
  <cp:revision/>
  <dcterms:created xsi:type="dcterms:W3CDTF">2015-06-05T18:17:20Z</dcterms:created>
  <dcterms:modified xsi:type="dcterms:W3CDTF">2025-08-22T14:36:32Z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a9157b-bcf3-4eac-b03e-7cf007ba9fdf_Enabled">
    <vt:lpwstr>true</vt:lpwstr>
  </property>
  <property fmtid="{D5CDD505-2E9C-101B-9397-08002B2CF9AE}" pid="3" name="MSIP_Label_e6a9157b-bcf3-4eac-b03e-7cf007ba9fdf_SetDate">
    <vt:lpwstr>2024-11-19T18:04:08Z</vt:lpwstr>
  </property>
  <property fmtid="{D5CDD505-2E9C-101B-9397-08002B2CF9AE}" pid="4" name="MSIP_Label_e6a9157b-bcf3-4eac-b03e-7cf007ba9fdf_Method">
    <vt:lpwstr>Standard</vt:lpwstr>
  </property>
  <property fmtid="{D5CDD505-2E9C-101B-9397-08002B2CF9AE}" pid="5" name="MSIP_Label_e6a9157b-bcf3-4eac-b03e-7cf007ba9fdf_Name">
    <vt:lpwstr>Publica</vt:lpwstr>
  </property>
  <property fmtid="{D5CDD505-2E9C-101B-9397-08002B2CF9AE}" pid="6" name="MSIP_Label_e6a9157b-bcf3-4eac-b03e-7cf007ba9fdf_SiteId">
    <vt:lpwstr>cf56e405-d2b0-4266-b210-aa04636b6161</vt:lpwstr>
  </property>
  <property fmtid="{D5CDD505-2E9C-101B-9397-08002B2CF9AE}" pid="7" name="MSIP_Label_e6a9157b-bcf3-4eac-b03e-7cf007ba9fdf_ActionId">
    <vt:lpwstr>daae4b1a-bda3-47c6-8a2b-ad676d0ac690</vt:lpwstr>
  </property>
  <property fmtid="{D5CDD505-2E9C-101B-9397-08002B2CF9AE}" pid="8" name="MSIP_Label_e6a9157b-bcf3-4eac-b03e-7cf007ba9fdf_ContentBits">
    <vt:lpwstr>2</vt:lpwstr>
  </property>
  <property fmtid="{D5CDD505-2E9C-101B-9397-08002B2CF9AE}" pid="9" name="ContentTypeId">
    <vt:lpwstr>0x010100A957DDF62295264194C1AF902200FA7E</vt:lpwstr>
  </property>
</Properties>
</file>